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threadedComments/threadedComment5.xml" ContentType="application/vnd.ms-excel.threadedcomments+xml"/>
  <Override PartName="/xl/comments10.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T:\Multifamily Fin\Non-Congregate Shelter\Forms\"/>
    </mc:Choice>
  </mc:AlternateContent>
  <xr:revisionPtr revIDLastSave="0" documentId="8_{7085BA70-C655-42B7-BB78-532491DB62F7}" xr6:coauthVersionLast="47" xr6:coauthVersionMax="47" xr10:uidLastSave="{00000000-0000-0000-0000-000000000000}"/>
  <workbookProtection workbookAlgorithmName="SHA-512" workbookHashValue="/4GNbJ74oRxSoDHdBVPa9UbKKgztn7DwfYfkCajzpfLh4ZMHAXWtwuKTa5om48zXGXCpTKj7sMwrn9LkOpOvsg==" workbookSaltValue="inJHIf5ZhZPMSdt4hgodKw==" workbookSpinCount="100000" lockStructure="1"/>
  <bookViews>
    <workbookView xWindow="-28920" yWindow="-120" windowWidth="29040" windowHeight="15840" tabRatio="724" xr2:uid="{00000000-000D-0000-FFFF-FFFF00000000}"/>
  </bookViews>
  <sheets>
    <sheet name="Instructions" sheetId="51" r:id="rId1"/>
    <sheet name="A_Description and Fund Request" sheetId="53" r:id="rId2"/>
    <sheet name="B_PPA Checklist by Program" sheetId="52" state="hidden" r:id="rId3"/>
    <sheet name="B_Site" sheetId="50" r:id="rId4"/>
    <sheet name="C_Dev Team" sheetId="55" r:id="rId5"/>
    <sheet name="D_Organizational Chart" sheetId="49" r:id="rId6"/>
    <sheet name="F_Population and Services" sheetId="65" state="hidden" r:id="rId7"/>
    <sheet name="E_Unit Mix" sheetId="57" r:id="rId8"/>
    <sheet name="F_Sources_Uses" sheetId="59" r:id="rId9"/>
    <sheet name="G_Construction" sheetId="66" r:id="rId10"/>
    <sheet name="I_Operating Pro Forma" sheetId="61" state="hidden" r:id="rId11"/>
    <sheet name="Construction Lookup Table" sheetId="56" state="hidden" r:id="rId12"/>
    <sheet name="psCover" sheetId="64" state="hidden" r:id="rId13"/>
    <sheet name="PPA ps1" sheetId="14" state="hidden" r:id="rId14"/>
    <sheet name="PPA ps2" sheetId="60" state="hidden" r:id="rId15"/>
    <sheet name="PPA ps3" sheetId="15" state="hidden" r:id="rId16"/>
    <sheet name="PPA ps4" sheetId="63" state="hidden" r:id="rId17"/>
    <sheet name="Data" sheetId="19" state="hidden" r:id="rId18"/>
    <sheet name="Change Log" sheetId="21"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11" hidden="1">#REF!</definedName>
    <definedName name="_Fill" localSheetId="5" hidden="1">#REF!</definedName>
    <definedName name="_Fill" localSheetId="7" hidden="1">#REF!</definedName>
    <definedName name="_Fill" localSheetId="6" hidden="1">#REF!</definedName>
    <definedName name="_Fill" localSheetId="8" hidden="1">#REF!</definedName>
    <definedName name="_Fill" localSheetId="0" hidden="1">#REF!</definedName>
    <definedName name="_Fill" localSheetId="14" hidden="1">#REF!</definedName>
    <definedName name="_Fill" hidden="1">#REF!</definedName>
    <definedName name="_OL8" localSheetId="1">[1]Description!$H$59</definedName>
    <definedName name="_OL8" localSheetId="2">[1]Description!$H$59</definedName>
    <definedName name="_OL8" localSheetId="3">[1]Description!$H$59</definedName>
    <definedName name="_OL8" localSheetId="4">[1]Description!$H$59</definedName>
    <definedName name="_OL8" localSheetId="11">[1]Description!$H$59</definedName>
    <definedName name="_OL8" localSheetId="5">[1]Description!$H$59</definedName>
    <definedName name="_OL8" localSheetId="7">[1]Description!$H$59</definedName>
    <definedName name="_OL8" localSheetId="6">[1]Description!$H$59</definedName>
    <definedName name="_OL8" localSheetId="0">[1]Description!$H$59</definedName>
    <definedName name="_OL8">[2]Description!$H$59</definedName>
    <definedName name="_PS1" localSheetId="1">[3]ps1!$A$1:$I$71</definedName>
    <definedName name="_PS1" localSheetId="2">[3]ps1!$A$1:$I$71</definedName>
    <definedName name="_PS1" localSheetId="3">[3]ps1!$A$1:$I$71</definedName>
    <definedName name="_PS1" localSheetId="4">[3]ps1!$A$1:$I$71</definedName>
    <definedName name="_PS1" localSheetId="11">[3]ps1!$A$1:$I$71</definedName>
    <definedName name="_PS1" localSheetId="5">[3]ps1!$A$1:$I$71</definedName>
    <definedName name="_PS1" localSheetId="7">[3]ps1!$A$1:$I$71</definedName>
    <definedName name="_PS1" localSheetId="6">[3]ps1!$A$1:$I$71</definedName>
    <definedName name="_PS1" localSheetId="0">[3]ps1!$A$1:$I$71</definedName>
    <definedName name="_PS1">[4]ps1!$A$1:$I$71</definedName>
    <definedName name="_PS2" localSheetId="1">[3]ps2!$A$1:$F$58</definedName>
    <definedName name="_PS2" localSheetId="2">[3]ps2!$A$1:$F$58</definedName>
    <definedName name="_PS2" localSheetId="3">[3]ps2!$A$1:$F$58</definedName>
    <definedName name="_PS2" localSheetId="4">[3]ps2!$A$1:$F$58</definedName>
    <definedName name="_PS2" localSheetId="11">[3]ps2!$A$1:$F$58</definedName>
    <definedName name="_PS2" localSheetId="5">[3]ps2!$A$1:$F$58</definedName>
    <definedName name="_PS2" localSheetId="7">[3]ps2!$A$1:$F$58</definedName>
    <definedName name="_PS2" localSheetId="6">[3]ps2!$A$1:$F$58</definedName>
    <definedName name="_PS2" localSheetId="0">[3]ps2!$A$1:$F$58</definedName>
    <definedName name="_PS2">[4]ps2!$A$1:$F$58</definedName>
    <definedName name="_PS3" localSheetId="1">[3]ps3!$A$1:$M$75</definedName>
    <definedName name="_PS3" localSheetId="2">[3]ps3!$A$1:$M$75</definedName>
    <definedName name="_PS3" localSheetId="3">[3]ps3!$A$1:$M$75</definedName>
    <definedName name="_PS3" localSheetId="4">[3]ps3!$A$1:$M$75</definedName>
    <definedName name="_PS3" localSheetId="11">[3]ps3!$A$1:$M$75</definedName>
    <definedName name="_PS3" localSheetId="5">[3]ps3!$A$1:$M$75</definedName>
    <definedName name="_PS3" localSheetId="7">[3]ps3!$A$1:$M$75</definedName>
    <definedName name="_PS3" localSheetId="6">[3]ps3!$A$1:$M$75</definedName>
    <definedName name="_PS3" localSheetId="0">[3]ps3!$A$1:$M$75</definedName>
    <definedName name="_PS3">[4]ps3!$A$1:$M$75</definedName>
    <definedName name="_PS4" localSheetId="1">#REF!</definedName>
    <definedName name="_PS4" localSheetId="2">#REF!</definedName>
    <definedName name="_PS4" localSheetId="3">#REF!</definedName>
    <definedName name="_PS4" localSheetId="4">#REF!</definedName>
    <definedName name="_PS4" localSheetId="11">#REF!</definedName>
    <definedName name="_PS4" localSheetId="5">#REF!</definedName>
    <definedName name="_PS4" localSheetId="7">#REF!</definedName>
    <definedName name="_PS4" localSheetId="6">#REF!</definedName>
    <definedName name="_PS4" localSheetId="8">#REF!</definedName>
    <definedName name="_PS4" localSheetId="10">#REF!</definedName>
    <definedName name="_PS4" localSheetId="0">#REF!</definedName>
    <definedName name="_PS4" localSheetId="14">#REF!</definedName>
    <definedName name="_PS4" localSheetId="12">#REF!</definedName>
    <definedName name="_PS4">#REF!</definedName>
    <definedName name="_PS5" localSheetId="1">[3]Ps4!$A$1:$G$58</definedName>
    <definedName name="_PS5" localSheetId="2">[3]Ps4!$A$1:$G$58</definedName>
    <definedName name="_PS5" localSheetId="3">[3]Ps4!$A$1:$G$58</definedName>
    <definedName name="_PS5" localSheetId="4">[3]Ps4!$A$1:$G$58</definedName>
    <definedName name="_PS5" localSheetId="11">[3]Ps4!$A$1:$G$58</definedName>
    <definedName name="_PS5" localSheetId="5">[3]Ps4!$A$1:$G$58</definedName>
    <definedName name="_PS5" localSheetId="7">[3]Ps4!$A$1:$G$58</definedName>
    <definedName name="_PS5" localSheetId="6">[3]Ps4!$A$1:$G$58</definedName>
    <definedName name="_PS5" localSheetId="0">[3]Ps4!$A$1:$G$58</definedName>
    <definedName name="_PS5">[4]Ps4!$A$1:$G$58</definedName>
    <definedName name="_PS6" localSheetId="1">#REF!</definedName>
    <definedName name="_PS6" localSheetId="2">#REF!</definedName>
    <definedName name="_PS6" localSheetId="3">#REF!</definedName>
    <definedName name="_PS6" localSheetId="4">#REF!</definedName>
    <definedName name="_PS6" localSheetId="11">#REF!</definedName>
    <definedName name="_PS6" localSheetId="5">#REF!</definedName>
    <definedName name="_PS6" localSheetId="7">#REF!</definedName>
    <definedName name="_PS6" localSheetId="6">#REF!</definedName>
    <definedName name="_PS6" localSheetId="8">#REF!</definedName>
    <definedName name="_PS6" localSheetId="10">#REF!</definedName>
    <definedName name="_PS6" localSheetId="0">#REF!</definedName>
    <definedName name="_PS6" localSheetId="14">#REF!</definedName>
    <definedName name="_PS6" localSheetId="12">#REF!</definedName>
    <definedName name="_PS6">#REF!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11" hidden="1">#REF!</definedName>
    <definedName name="_Table2_In1" localSheetId="5" hidden="1">#REF!</definedName>
    <definedName name="_Table2_In1" localSheetId="7" hidden="1">#REF!</definedName>
    <definedName name="_Table2_In1" localSheetId="6" hidden="1">#REF!</definedName>
    <definedName name="_Table2_In1" localSheetId="8" hidden="1">#REF!</definedName>
    <definedName name="_Table2_In1" localSheetId="0" hidden="1">#REF!</definedName>
    <definedName name="_Table2_In1" localSheetId="14"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11" hidden="1">#REF!</definedName>
    <definedName name="_Table2_In2" localSheetId="5" hidden="1">#REF!</definedName>
    <definedName name="_Table2_In2" localSheetId="7" hidden="1">#REF!</definedName>
    <definedName name="_Table2_In2" localSheetId="6" hidden="1">#REF!</definedName>
    <definedName name="_Table2_In2" localSheetId="8" hidden="1">#REF!</definedName>
    <definedName name="_Table2_In2" localSheetId="0" hidden="1">#REF!</definedName>
    <definedName name="_Table2_In2" localSheetId="14" hidden="1">#REF!</definedName>
    <definedName name="_Table2_In2" hidden="1">#REF!</definedName>
    <definedName name="_Table2_Out" localSheetId="1" hidden="1">#REF!</definedName>
    <definedName name="_Table2_Out" localSheetId="2" hidden="1">#REF!</definedName>
    <definedName name="_Table2_Out" localSheetId="3" hidden="1">#REF!</definedName>
    <definedName name="_Table2_Out" localSheetId="4" hidden="1">#REF!</definedName>
    <definedName name="_Table2_Out" localSheetId="11" hidden="1">#REF!</definedName>
    <definedName name="_Table2_Out" localSheetId="5" hidden="1">#REF!</definedName>
    <definedName name="_Table2_Out" localSheetId="7" hidden="1">#REF!</definedName>
    <definedName name="_Table2_Out" localSheetId="6" hidden="1">#REF!</definedName>
    <definedName name="_Table2_Out" localSheetId="8" hidden="1">#REF!</definedName>
    <definedName name="_Table2_Out" localSheetId="0" hidden="1">#REF!</definedName>
    <definedName name="_Table2_Out" localSheetId="14" hidden="1">#REF!</definedName>
    <definedName name="_Table2_Out" hidden="1">#REF!</definedName>
    <definedName name="aa" localSheetId="1" hidden="1">{#N/A,#N/A,TRUE,"Summary";#N/A,#N/A,TRUE,"Program Scheme";#N/A,#N/A,TRUE,"Assumptions";#N/A,#N/A,TRUE,"Development Budget &amp; Timing";#N/A,#N/A,TRUE,"Cash Flow";#N/A,#N/A,TRUE,"Cash Flow to Debt &amp; Equity"}</definedName>
    <definedName name="aa" localSheetId="2" hidden="1">{#N/A,#N/A,TRUE,"Summary";#N/A,#N/A,TRUE,"Program Scheme";#N/A,#N/A,TRUE,"Assumptions";#N/A,#N/A,TRUE,"Development Budget &amp; Timing";#N/A,#N/A,TRUE,"Cash Flow";#N/A,#N/A,TRUE,"Cash Flow to Debt &amp; Equity"}</definedName>
    <definedName name="aa" localSheetId="3" hidden="1">{#N/A,#N/A,TRUE,"Summary";#N/A,#N/A,TRUE,"Program Scheme";#N/A,#N/A,TRUE,"Assumptions";#N/A,#N/A,TRUE,"Development Budget &amp; Timing";#N/A,#N/A,TRUE,"Cash Flow";#N/A,#N/A,TRUE,"Cash Flow to Debt &amp; Equity"}</definedName>
    <definedName name="aa" localSheetId="4" hidden="1">{#N/A,#N/A,TRUE,"Summary";#N/A,#N/A,TRUE,"Program Scheme";#N/A,#N/A,TRUE,"Assumptions";#N/A,#N/A,TRUE,"Development Budget &amp; Timing";#N/A,#N/A,TRUE,"Cash Flow";#N/A,#N/A,TRUE,"Cash Flow to Debt &amp; Equity"}</definedName>
    <definedName name="aa" localSheetId="11" hidden="1">{#N/A,#N/A,TRUE,"Summary";#N/A,#N/A,TRUE,"Program Scheme";#N/A,#N/A,TRUE,"Assumptions";#N/A,#N/A,TRUE,"Development Budget &amp; Timing";#N/A,#N/A,TRUE,"Cash Flow";#N/A,#N/A,TRUE,"Cash Flow to Debt &amp; Equity"}</definedName>
    <definedName name="aa" localSheetId="7" hidden="1">{#N/A,#N/A,TRUE,"Summary";#N/A,#N/A,TRUE,"Program Scheme";#N/A,#N/A,TRUE,"Assumptions";#N/A,#N/A,TRUE,"Development Budget &amp; Timing";#N/A,#N/A,TRUE,"Cash Flow";#N/A,#N/A,TRUE,"Cash Flow to Debt &amp; Equity"}</definedName>
    <definedName name="aa" localSheetId="6" hidden="1">{#N/A,#N/A,TRUE,"Summary";#N/A,#N/A,TRUE,"Program Scheme";#N/A,#N/A,TRUE,"Assumptions";#N/A,#N/A,TRUE,"Development Budget &amp; Timing";#N/A,#N/A,TRUE,"Cash Flow";#N/A,#N/A,TRUE,"Cash Flow to Debt &amp; Equity"}</definedName>
    <definedName name="aa" localSheetId="0" hidden="1">{#N/A,#N/A,TRUE,"Summary";#N/A,#N/A,TRUE,"Program Scheme";#N/A,#N/A,TRUE,"Assumptions";#N/A,#N/A,TRUE,"Development Budget &amp; Timing";#N/A,#N/A,TRUE,"Cash Flow";#N/A,#N/A,TRUE,"Cash Flow to Debt &amp; Equity"}</definedName>
    <definedName name="aa" hidden="1">{#N/A,#N/A,TRUE,"Summary";#N/A,#N/A,TRUE,"Program Scheme";#N/A,#N/A,TRUE,"Assumptions";#N/A,#N/A,TRUE,"Development Budget &amp; Timing";#N/A,#N/A,TRUE,"Cash Flow";#N/A,#N/A,TRUE,"Cash Flow to Debt &amp; Equity"}</definedName>
    <definedName name="AC" localSheetId="1">'[5]4 PROJECT'!$Z$9:$Z$10</definedName>
    <definedName name="AC" localSheetId="2">'[5]4 PROJECT'!$Z$9:$Z$10</definedName>
    <definedName name="AC" localSheetId="3">'[5]4 PROJECT'!$Z$9:$Z$10</definedName>
    <definedName name="AC" localSheetId="4">'[5]4 PROJECT'!$Z$9:$Z$10</definedName>
    <definedName name="AC" localSheetId="11">'[5]4 PROJECT'!$Z$9:$Z$10</definedName>
    <definedName name="AC" localSheetId="5">'[5]4 PROJECT'!$Z$9:$Z$10</definedName>
    <definedName name="AC" localSheetId="7">'[5]4 PROJECT'!$Z$9:$Z$10</definedName>
    <definedName name="AC" localSheetId="6">'[5]4 PROJECT'!$Z$9:$Z$10</definedName>
    <definedName name="AC" localSheetId="0">'[5]4 PROJECT'!$Z$9:$Z$10</definedName>
    <definedName name="AC">'[6]4 PROJECT'!$Z$9:$Z$10</definedName>
    <definedName name="affordableunits" localSheetId="1">[7]B_Details!#REF!</definedName>
    <definedName name="affordableunits" localSheetId="2">[7]B_Details!#REF!</definedName>
    <definedName name="affordableunits" localSheetId="3">[7]B_Details!#REF!</definedName>
    <definedName name="affordableunits" localSheetId="4">[7]B_Details!#REF!</definedName>
    <definedName name="affordableunits" localSheetId="11">[7]B_Details!#REF!</definedName>
    <definedName name="affordableunits" localSheetId="5">[7]B_Details!#REF!</definedName>
    <definedName name="affordableunits" localSheetId="7">[7]B_Details!#REF!</definedName>
    <definedName name="affordableunits" localSheetId="6">[7]B_Details!#REF!</definedName>
    <definedName name="affordableunits" localSheetId="8">#REF!</definedName>
    <definedName name="affordableunits" localSheetId="10">[8]B_Details!#REF!</definedName>
    <definedName name="affordableunits" localSheetId="0">[7]B_Details!#REF!</definedName>
    <definedName name="affordableunits" localSheetId="14">#REF!</definedName>
    <definedName name="affordableunits" localSheetId="12">[8]B_Details!#REF!</definedName>
    <definedName name="affordableunits">#REF!</definedName>
    <definedName name="affordableunits1" localSheetId="8">[9]B_Details!#REF!</definedName>
    <definedName name="affordableunits1" localSheetId="14">[9]B_Details!#REF!</definedName>
    <definedName name="affordableunits1">[9]B_Details!#REF!</definedName>
    <definedName name="building" comment="cost of existing structures on site">'[10]Sources and Budget'!$E$250</definedName>
    <definedName name="Classification">[11]Misc.!$A$2:$A$8</definedName>
    <definedName name="construction">[10]Lists!$G$8:$G$12</definedName>
    <definedName name="Credit_Type" localSheetId="1">'[7]Rate Request'!$F$11:$F$13</definedName>
    <definedName name="Credit_Type" localSheetId="2">'[7]Rate Request'!$F$11:$F$13</definedName>
    <definedName name="Credit_Type" localSheetId="3">'[7]Rate Request'!$F$11:$F$13</definedName>
    <definedName name="Credit_Type" localSheetId="4">'[7]Rate Request'!$F$11:$F$13</definedName>
    <definedName name="Credit_Type" localSheetId="11">'[7]Rate Request'!$F$11:$F$13</definedName>
    <definedName name="Credit_Type" localSheetId="5">'[7]Rate Request'!$F$11:$F$13</definedName>
    <definedName name="Credit_Type" localSheetId="7">'[7]Rate Request'!$F$11:$F$13</definedName>
    <definedName name="Credit_Type" localSheetId="6">'[7]Rate Request'!$F$11:$F$13</definedName>
    <definedName name="Credit_Type" localSheetId="10">'[8]Rate Request'!$F$11:$F$13</definedName>
    <definedName name="Credit_Type" localSheetId="0">'[7]Rate Request'!$F$11:$F$13</definedName>
    <definedName name="Credit_Type" localSheetId="14">#REF!</definedName>
    <definedName name="Credit_Type" localSheetId="12">'[8]Rate Request'!$F$11:$F$13</definedName>
    <definedName name="Credit_Type">#REF!</definedName>
    <definedName name="Criteria_1">'[12]Loan Catalyst'!$B$61</definedName>
    <definedName name="Criteria_2">'[12]Loan Catalyst'!$B$63</definedName>
    <definedName name="Criteria_3">'[12]Loan Catalyst'!$B$65</definedName>
    <definedName name="Criteria_4">'[12]Loan Catalyst'!$B$67</definedName>
    <definedName name="Criteria_5">'[12]Loan Catalyst'!$B$69</definedName>
    <definedName name="dcrmaxpayment">[10]Proforma!$D$60</definedName>
    <definedName name="DD_Additional_Description_2">[12]Summary!$AF$141:$AF$147</definedName>
    <definedName name="DD_Agency">[12]Summary!$AO$141:$AO$144</definedName>
    <definedName name="DD_Facility_Type">[12]Summary!$AB$141:$AB$146</definedName>
    <definedName name="DD_Guaranty_Description">[12]Summary!$AP$141:$AP$144</definedName>
    <definedName name="DD_Instrument_Category">[12]Summary!$AK$141:$AK$174</definedName>
    <definedName name="DD_Instrument_Type">[12]Summary!$Z$141:$Z$148</definedName>
    <definedName name="DD_Other_Description">[12]Summary!$AE$141:$AE$162</definedName>
    <definedName name="DD_Security">[12]Summary!$AD$141:$AD$158</definedName>
    <definedName name="DD_STATE">[12]Summary!$AQ$141:$AQ$199</definedName>
    <definedName name="DD_Sub_Instrument_Type">[12]Summary!$AJ$141:$AJ$175</definedName>
    <definedName name="DD_Tax_Credit_Type">[12]Summary!$AG$141:$AG$149</definedName>
    <definedName name="DESCRIPTION" localSheetId="1">#REF!</definedName>
    <definedName name="DESCRIPTION" localSheetId="2">#REF!</definedName>
    <definedName name="DESCRIPTION" localSheetId="3">#REF!</definedName>
    <definedName name="DESCRIPTION" localSheetId="4">#REF!</definedName>
    <definedName name="DESCRIPTION" localSheetId="11">#REF!</definedName>
    <definedName name="DESCRIPTION" localSheetId="5">#REF!</definedName>
    <definedName name="DESCRIPTION" localSheetId="7">#REF!</definedName>
    <definedName name="DESCRIPTION" localSheetId="6">#REF!</definedName>
    <definedName name="DESCRIPTION" localSheetId="8">#REF!</definedName>
    <definedName name="DESCRIPTION" localSheetId="10">#REF!</definedName>
    <definedName name="DESCRIPTION" localSheetId="0">#REF!</definedName>
    <definedName name="DESCRIPTION" localSheetId="14">#REF!</definedName>
    <definedName name="DESCRIPTION" localSheetId="12">#REF!</definedName>
    <definedName name="DESCRIPTION">#REF!</definedName>
    <definedName name="DEV_EXPER" localSheetId="1">#REF!</definedName>
    <definedName name="DEV_EXPER" localSheetId="2">#REF!</definedName>
    <definedName name="DEV_EXPER" localSheetId="3">#REF!</definedName>
    <definedName name="DEV_EXPER" localSheetId="4">#REF!</definedName>
    <definedName name="DEV_EXPER" localSheetId="11">#REF!</definedName>
    <definedName name="DEV_EXPER" localSheetId="5">#REF!</definedName>
    <definedName name="DEV_EXPER" localSheetId="7">#REF!</definedName>
    <definedName name="DEV_EXPER" localSheetId="6">#REF!</definedName>
    <definedName name="DEV_EXPER" localSheetId="8">#REF!</definedName>
    <definedName name="DEV_EXPER" localSheetId="10">#REF!</definedName>
    <definedName name="DEV_EXPER" localSheetId="0">#REF!</definedName>
    <definedName name="DEV_EXPER" localSheetId="14">#REF!</definedName>
    <definedName name="DEV_EXPER" localSheetId="12">#REF!</definedName>
    <definedName name="DEV_EXPER">#REF!</definedName>
    <definedName name="devowner">[10]Lists!$C$23:$C$30</definedName>
    <definedName name="Devtype">[10]Lists!$C$1:$C$6</definedName>
    <definedName name="directconstruction" comment="overall construction costs including O&amp;P, General Conditions">'[10]Sources and Budget'!$E$256</definedName>
    <definedName name="Donation">[10]Lists!$C$44:$C$48</definedName>
    <definedName name="Draw_Down" localSheetId="1">'[7]Rate Request'!$H$2:$H$3</definedName>
    <definedName name="Draw_Down" localSheetId="2">'[7]Rate Request'!$H$2:$H$3</definedName>
    <definedName name="Draw_Down" localSheetId="3">'[7]Rate Request'!$H$2:$H$3</definedName>
    <definedName name="Draw_Down" localSheetId="4">'[7]Rate Request'!$H$2:$H$3</definedName>
    <definedName name="Draw_Down" localSheetId="11">'[7]Rate Request'!$H$2:$H$3</definedName>
    <definedName name="Draw_Down" localSheetId="5">'[7]Rate Request'!$H$2:$H$3</definedName>
    <definedName name="Draw_Down" localSheetId="7">'[7]Rate Request'!$H$2:$H$3</definedName>
    <definedName name="Draw_Down" localSheetId="6">'[7]Rate Request'!$H$2:$H$3</definedName>
    <definedName name="Draw_Down" localSheetId="10">'[8]Rate Request'!$H$2:$H$3</definedName>
    <definedName name="Draw_Down" localSheetId="0">'[7]Rate Request'!$H$2:$H$3</definedName>
    <definedName name="Draw_Down" localSheetId="14">#REF!</definedName>
    <definedName name="Draw_Down" localSheetId="12">'[8]Rate Request'!$H$2:$H$3</definedName>
    <definedName name="Draw_Down">#REF!</definedName>
    <definedName name="ELI" localSheetId="1">[1]Description!$D$59</definedName>
    <definedName name="ELI" localSheetId="2">[1]Description!$D$59</definedName>
    <definedName name="ELI" localSheetId="3">[1]Description!$D$59</definedName>
    <definedName name="ELI" localSheetId="4">[1]Description!$D$59</definedName>
    <definedName name="ELI" localSheetId="11">[1]Description!$D$59</definedName>
    <definedName name="ELI" localSheetId="5">[1]Description!$D$59</definedName>
    <definedName name="ELI" localSheetId="7">[1]Description!$D$59</definedName>
    <definedName name="ELI" localSheetId="6">[1]Description!$D$59</definedName>
    <definedName name="ELI" localSheetId="0">[1]Description!$D$59</definedName>
    <definedName name="ELI">[2]Description!$D$59</definedName>
    <definedName name="exhibits">[10]Lists!$C$33:$C$36</definedName>
    <definedName name="Exteriorwalls" localSheetId="1">'[5]4 PROJECT'!$Z$31:$Z$41</definedName>
    <definedName name="Exteriorwalls" localSheetId="2">'[5]4 PROJECT'!$Z$31:$Z$41</definedName>
    <definedName name="Exteriorwalls" localSheetId="3">'[5]4 PROJECT'!$Z$31:$Z$41</definedName>
    <definedName name="Exteriorwalls" localSheetId="4">'[5]4 PROJECT'!$Z$31:$Z$41</definedName>
    <definedName name="Exteriorwalls" localSheetId="11">'[5]4 PROJECT'!$Z$31:$Z$41</definedName>
    <definedName name="Exteriorwalls" localSheetId="5">'[5]4 PROJECT'!$Z$31:$Z$41</definedName>
    <definedName name="Exteriorwalls" localSheetId="7">'[5]4 PROJECT'!$Z$31:$Z$41</definedName>
    <definedName name="Exteriorwalls" localSheetId="6">'[5]4 PROJECT'!$Z$31:$Z$41</definedName>
    <definedName name="Exteriorwalls" localSheetId="0">'[5]4 PROJECT'!$Z$31:$Z$41</definedName>
    <definedName name="Exteriorwalls">'[6]4 PROJECT'!$Z$31:$Z$41</definedName>
    <definedName name="Foundation" localSheetId="1">'[5]4 PROJECT'!$Z$6:$Z$7</definedName>
    <definedName name="Foundation" localSheetId="2">'[5]4 PROJECT'!$Z$6:$Z$7</definedName>
    <definedName name="Foundation" localSheetId="3">'[5]4 PROJECT'!$Z$6:$Z$7</definedName>
    <definedName name="Foundation" localSheetId="4">'[5]4 PROJECT'!$Z$6:$Z$7</definedName>
    <definedName name="Foundation" localSheetId="11">'[5]4 PROJECT'!$Z$6:$Z$7</definedName>
    <definedName name="Foundation" localSheetId="5">'[5]4 PROJECT'!$Z$6:$Z$7</definedName>
    <definedName name="Foundation" localSheetId="7">'[5]4 PROJECT'!$Z$6:$Z$7</definedName>
    <definedName name="Foundation" localSheetId="6">'[5]4 PROJECT'!$Z$6:$Z$7</definedName>
    <definedName name="Foundation" localSheetId="0">'[5]4 PROJECT'!$Z$6:$Z$7</definedName>
    <definedName name="Foundation">'[6]4 PROJECT'!$Z$6:$Z$7</definedName>
    <definedName name="funding">[10]Lists!$G$33:$G$39</definedName>
    <definedName name="Funding_Type">[12]Summary!$AI$141:$AI$145</definedName>
    <definedName name="Fundingprogram" localSheetId="1">[10]Lists!#REF!</definedName>
    <definedName name="Fundingprogram" localSheetId="2">[10]Lists!#REF!</definedName>
    <definedName name="Fundingprogram" localSheetId="3">[10]Lists!#REF!</definedName>
    <definedName name="Fundingprogram" localSheetId="4">[10]Lists!#REF!</definedName>
    <definedName name="Fundingprogram" localSheetId="11">[10]Lists!#REF!</definedName>
    <definedName name="Fundingprogram" localSheetId="5">[10]Lists!#REF!</definedName>
    <definedName name="Fundingprogram" localSheetId="7">[10]Lists!#REF!</definedName>
    <definedName name="Fundingprogram" localSheetId="6">[10]Lists!#REF!</definedName>
    <definedName name="Fundingprogram" localSheetId="8">[10]Lists!#REF!</definedName>
    <definedName name="Fundingprogram" localSheetId="0">[10]Lists!#REF!</definedName>
    <definedName name="Fundingprogram" localSheetId="14">[10]Lists!#REF!</definedName>
    <definedName name="Fundingprogram" localSheetId="12">[10]Lists!#REF!</definedName>
    <definedName name="Fundingprogram">[10]Lists!#REF!</definedName>
    <definedName name="generaldevelopment" comment="typical costs for development activity">'[10]Sources and Budget'!$E$287</definedName>
    <definedName name="heatingtype">[10]Lists!$E$7:$E$11</definedName>
    <definedName name="IHDA_ABS" localSheetId="1">#REF!</definedName>
    <definedName name="IHDA_ABS" localSheetId="2">#REF!</definedName>
    <definedName name="IHDA_ABS" localSheetId="3">#REF!</definedName>
    <definedName name="IHDA_ABS" localSheetId="4">#REF!</definedName>
    <definedName name="IHDA_ABS" localSheetId="11">#REF!</definedName>
    <definedName name="IHDA_ABS" localSheetId="5">#REF!</definedName>
    <definedName name="IHDA_ABS" localSheetId="7">#REF!</definedName>
    <definedName name="IHDA_ABS" localSheetId="6">#REF!</definedName>
    <definedName name="IHDA_ABS" localSheetId="8">#REF!</definedName>
    <definedName name="IHDA_ABS" localSheetId="10">#REF!</definedName>
    <definedName name="IHDA_ABS" localSheetId="0">#REF!</definedName>
    <definedName name="IHDA_ABS" localSheetId="14">#REF!</definedName>
    <definedName name="IHDA_ABS" localSheetId="12">#REF!</definedName>
    <definedName name="IHDA_ABS">#REF!</definedName>
    <definedName name="income">[10]Lists!$I$2:$I$5</definedName>
    <definedName name="IncomeAMI" localSheetId="1">[7]H_Income!$B$69:$B$108</definedName>
    <definedName name="IncomeAMI" localSheetId="2">[7]H_Income!$B$69:$B$108</definedName>
    <definedName name="IncomeAMI" localSheetId="3">[7]H_Income!$B$69:$B$108</definedName>
    <definedName name="IncomeAMI" localSheetId="4">[7]H_Income!$B$69:$B$108</definedName>
    <definedName name="IncomeAMI" localSheetId="11">[7]H_Income!$B$69:$B$108</definedName>
    <definedName name="IncomeAMI" localSheetId="5">[7]H_Income!$B$69:$B$108</definedName>
    <definedName name="IncomeAMI" localSheetId="7">[7]H_Income!$B$69:$B$108</definedName>
    <definedName name="IncomeAMI" localSheetId="6">[7]H_Income!$B$69:$B$108</definedName>
    <definedName name="IncomeAMI" localSheetId="10">[8]H_Income!$B$77:$B$116</definedName>
    <definedName name="IncomeAMI" localSheetId="0">[7]H_Income!$B$69:$B$108</definedName>
    <definedName name="IncomeAMI" localSheetId="14">#REF!</definedName>
    <definedName name="IncomeAMI" localSheetId="12">[8]H_Income!$B$77:$B$116</definedName>
    <definedName name="IncomeAMI">#REF!</definedName>
    <definedName name="land" localSheetId="1">[7]G_Uses!#REF!</definedName>
    <definedName name="land" localSheetId="2">[7]G_Uses!#REF!</definedName>
    <definedName name="land" localSheetId="3">[7]G_Uses!#REF!</definedName>
    <definedName name="land" localSheetId="4">[7]G_Uses!#REF!</definedName>
    <definedName name="land" localSheetId="11">[7]G_Uses!#REF!</definedName>
    <definedName name="land" localSheetId="5">[7]G_Uses!#REF!</definedName>
    <definedName name="land" localSheetId="7">[7]G_Uses!#REF!</definedName>
    <definedName name="land" localSheetId="6">[7]G_Uses!#REF!</definedName>
    <definedName name="land" localSheetId="8">F_Sources_Uses!#REF!</definedName>
    <definedName name="land" localSheetId="10">[8]G_Uses!#REF!</definedName>
    <definedName name="land" localSheetId="0">[7]G_Uses!#REF!</definedName>
    <definedName name="land" localSheetId="14">#REF!</definedName>
    <definedName name="land" localSheetId="12">[8]G_Uses!#REF!</definedName>
    <definedName name="land">#REF!</definedName>
    <definedName name="LI" localSheetId="1">[1]Description!$F$59</definedName>
    <definedName name="LI" localSheetId="2">[1]Description!$F$59</definedName>
    <definedName name="LI" localSheetId="3">[1]Description!$F$59</definedName>
    <definedName name="LI" localSheetId="4">[1]Description!$F$59</definedName>
    <definedName name="LI" localSheetId="11">[1]Description!$F$59</definedName>
    <definedName name="LI" localSheetId="5">[1]Description!$F$59</definedName>
    <definedName name="LI" localSheetId="7">[1]Description!$F$59</definedName>
    <definedName name="LI" localSheetId="6">[1]Description!$F$59</definedName>
    <definedName name="LI" localSheetId="0">[1]Description!$F$59</definedName>
    <definedName name="LI">[2]Description!$F$59</definedName>
    <definedName name="Loan_Product" localSheetId="14">#REF!</definedName>
    <definedName name="Loan_Product">#REF!</definedName>
    <definedName name="Loan_Type" localSheetId="1">'[7]Rate Request'!$H$11:$H$13</definedName>
    <definedName name="Loan_Type" localSheetId="2">'[7]Rate Request'!$H$11:$H$13</definedName>
    <definedName name="Loan_Type" localSheetId="3">'[7]Rate Request'!$H$11:$H$13</definedName>
    <definedName name="Loan_Type" localSheetId="4">'[7]Rate Request'!$H$11:$H$13</definedName>
    <definedName name="Loan_Type" localSheetId="11">'[7]Rate Request'!$H$11:$H$13</definedName>
    <definedName name="Loan_Type" localSheetId="5">'[7]Rate Request'!$H$11:$H$13</definedName>
    <definedName name="Loan_Type" localSheetId="7">'[7]Rate Request'!$H$11:$H$13</definedName>
    <definedName name="Loan_Type" localSheetId="6">'[7]Rate Request'!$H$11:$H$13</definedName>
    <definedName name="Loan_Type" localSheetId="10">'[8]Rate Request'!$H$11:$H$13</definedName>
    <definedName name="Loan_Type" localSheetId="0">'[7]Rate Request'!$H$11:$H$13</definedName>
    <definedName name="Loan_Type" localSheetId="14">#REF!</definedName>
    <definedName name="Loan_Type" localSheetId="12">'[8]Rate Request'!$H$11:$H$13</definedName>
    <definedName name="Loan_Type">#REF!</definedName>
    <definedName name="Louisiana">" "</definedName>
    <definedName name="Massachusetts">" "</definedName>
    <definedName name="MCUwork1" localSheetId="1" hidden="1">{#N/A,#N/A,TRUE,"Summary";#N/A,#N/A,TRUE,"Program Scheme";#N/A,#N/A,TRUE,"Assumptions";#N/A,#N/A,TRUE,"Development Budget &amp; Timing";#N/A,#N/A,TRUE,"Cash Flow";#N/A,#N/A,TRUE,"Cash Flow to Debt &amp; Equity"}</definedName>
    <definedName name="MCUwork1" localSheetId="2" hidden="1">{#N/A,#N/A,TRUE,"Summary";#N/A,#N/A,TRUE,"Program Scheme";#N/A,#N/A,TRUE,"Assumptions";#N/A,#N/A,TRUE,"Development Budget &amp; Timing";#N/A,#N/A,TRUE,"Cash Flow";#N/A,#N/A,TRUE,"Cash Flow to Debt &amp; Equity"}</definedName>
    <definedName name="MCUwork1" localSheetId="3" hidden="1">{#N/A,#N/A,TRUE,"Summary";#N/A,#N/A,TRUE,"Program Scheme";#N/A,#N/A,TRUE,"Assumptions";#N/A,#N/A,TRUE,"Development Budget &amp; Timing";#N/A,#N/A,TRUE,"Cash Flow";#N/A,#N/A,TRUE,"Cash Flow to Debt &amp; Equity"}</definedName>
    <definedName name="MCUwork1" localSheetId="4" hidden="1">{#N/A,#N/A,TRUE,"Summary";#N/A,#N/A,TRUE,"Program Scheme";#N/A,#N/A,TRUE,"Assumptions";#N/A,#N/A,TRUE,"Development Budget &amp; Timing";#N/A,#N/A,TRUE,"Cash Flow";#N/A,#N/A,TRUE,"Cash Flow to Debt &amp; Equity"}</definedName>
    <definedName name="MCUwork1" localSheetId="11" hidden="1">{#N/A,#N/A,TRUE,"Summary";#N/A,#N/A,TRUE,"Program Scheme";#N/A,#N/A,TRUE,"Assumptions";#N/A,#N/A,TRUE,"Development Budget &amp; Timing";#N/A,#N/A,TRUE,"Cash Flow";#N/A,#N/A,TRUE,"Cash Flow to Debt &amp; Equity"}</definedName>
    <definedName name="MCUwork1" localSheetId="7" hidden="1">{#N/A,#N/A,TRUE,"Summary";#N/A,#N/A,TRUE,"Program Scheme";#N/A,#N/A,TRUE,"Assumptions";#N/A,#N/A,TRUE,"Development Budget &amp; Timing";#N/A,#N/A,TRUE,"Cash Flow";#N/A,#N/A,TRUE,"Cash Flow to Debt &amp; Equity"}</definedName>
    <definedName name="MCUwork1" localSheetId="6" hidden="1">{#N/A,#N/A,TRUE,"Summary";#N/A,#N/A,TRUE,"Program Scheme";#N/A,#N/A,TRUE,"Assumptions";#N/A,#N/A,TRUE,"Development Budget &amp; Timing";#N/A,#N/A,TRUE,"Cash Flow";#N/A,#N/A,TRUE,"Cash Flow to Debt &amp; Equity"}</definedName>
    <definedName name="MCUwork1" localSheetId="0" hidden="1">{#N/A,#N/A,TRUE,"Summary";#N/A,#N/A,TRUE,"Program Scheme";#N/A,#N/A,TRUE,"Assumptions";#N/A,#N/A,TRUE,"Development Budget &amp; Timing";#N/A,#N/A,TRUE,"Cash Flow";#N/A,#N/A,TRUE,"Cash Flow to Debt &amp; Equity"}</definedName>
    <definedName name="MCUwork1" hidden="1">{#N/A,#N/A,TRUE,"Summary";#N/A,#N/A,TRUE,"Program Scheme";#N/A,#N/A,TRUE,"Assumptions";#N/A,#N/A,TRUE,"Development Budget &amp; Timing";#N/A,#N/A,TRUE,"Cash Flow";#N/A,#N/A,TRUE,"Cash Flow to Debt &amp; Equity"}</definedName>
    <definedName name="Michigan">" "</definedName>
    <definedName name="MKT" localSheetId="1">[1]Description!$I$59</definedName>
    <definedName name="MKT" localSheetId="2">[1]Description!$I$59</definedName>
    <definedName name="MKT" localSheetId="3">[1]Description!$I$59</definedName>
    <definedName name="MKT" localSheetId="4">[1]Description!$I$59</definedName>
    <definedName name="MKT" localSheetId="11">[1]Description!$I$59</definedName>
    <definedName name="MKT" localSheetId="5">[1]Description!$I$59</definedName>
    <definedName name="MKT" localSheetId="7">[1]Description!$I$59</definedName>
    <definedName name="MKT" localSheetId="6">[1]Description!$I$59</definedName>
    <definedName name="MKT" localSheetId="0">[1]Description!$I$59</definedName>
    <definedName name="MKT">[2]Description!$I$59</definedName>
    <definedName name="netdevelopmentcost" localSheetId="1">[7]G_Uses!#REF!</definedName>
    <definedName name="netdevelopmentcost" localSheetId="2">[7]G_Uses!#REF!</definedName>
    <definedName name="netdevelopmentcost" localSheetId="3">[7]G_Uses!#REF!</definedName>
    <definedName name="netdevelopmentcost" localSheetId="4">[7]G_Uses!#REF!</definedName>
    <definedName name="netdevelopmentcost" localSheetId="11">[7]G_Uses!#REF!</definedName>
    <definedName name="netdevelopmentcost" localSheetId="5">[7]G_Uses!#REF!</definedName>
    <definedName name="netdevelopmentcost" localSheetId="7">[7]G_Uses!#REF!</definedName>
    <definedName name="netdevelopmentcost" localSheetId="6">[7]G_Uses!#REF!</definedName>
    <definedName name="netdevelopmentcost" localSheetId="8">F_Sources_Uses!#REF!</definedName>
    <definedName name="netdevelopmentcost" localSheetId="10">[8]G_Uses!#REF!</definedName>
    <definedName name="netdevelopmentcost" localSheetId="0">[7]G_Uses!#REF!</definedName>
    <definedName name="netdevelopmentcost" localSheetId="14">#REF!</definedName>
    <definedName name="netdevelopmentcost" localSheetId="12">[8]G_Uses!#REF!</definedName>
    <definedName name="netdevelopmentcost">#REF!</definedName>
    <definedName name="OLI" localSheetId="1">[1]Description!$G$59</definedName>
    <definedName name="OLI" localSheetId="2">[1]Description!$G$59</definedName>
    <definedName name="OLI" localSheetId="3">[1]Description!$G$59</definedName>
    <definedName name="OLI" localSheetId="4">[1]Description!$G$59</definedName>
    <definedName name="OLI" localSheetId="11">[1]Description!$G$59</definedName>
    <definedName name="OLI" localSheetId="5">[1]Description!$G$59</definedName>
    <definedName name="OLI" localSheetId="7">[1]Description!$G$59</definedName>
    <definedName name="OLI" localSheetId="6">[1]Description!$G$59</definedName>
    <definedName name="OLI" localSheetId="0">[1]Description!$G$59</definedName>
    <definedName name="OLI">[2]Description!$G$59</definedName>
    <definedName name="Outstandingcosts" localSheetId="1">[7]G_Uses!#REF!</definedName>
    <definedName name="Outstandingcosts" localSheetId="2">[7]G_Uses!#REF!</definedName>
    <definedName name="Outstandingcosts" localSheetId="3">[7]G_Uses!#REF!</definedName>
    <definedName name="Outstandingcosts" localSheetId="4">[7]G_Uses!#REF!</definedName>
    <definedName name="Outstandingcosts" localSheetId="11">[7]G_Uses!#REF!</definedName>
    <definedName name="Outstandingcosts" localSheetId="5">[7]G_Uses!#REF!</definedName>
    <definedName name="Outstandingcosts" localSheetId="7">[7]G_Uses!#REF!</definedName>
    <definedName name="Outstandingcosts" localSheetId="6">[7]G_Uses!#REF!</definedName>
    <definedName name="Outstandingcosts" localSheetId="8">F_Sources_Uses!#REF!</definedName>
    <definedName name="Outstandingcosts" localSheetId="10">[8]G_Uses!#REF!</definedName>
    <definedName name="Outstandingcosts" localSheetId="0">[7]G_Uses!#REF!</definedName>
    <definedName name="Outstandingcosts" localSheetId="14">#REF!</definedName>
    <definedName name="Outstandingcosts" localSheetId="12">[8]G_Uses!#REF!</definedName>
    <definedName name="Outstandingcosts">#REF!</definedName>
    <definedName name="ownership">[10]Lists!$C$15:$C$21</definedName>
    <definedName name="PM_EXPER" localSheetId="1">#REF!</definedName>
    <definedName name="PM_EXPER" localSheetId="2">#REF!</definedName>
    <definedName name="PM_EXPER" localSheetId="3">#REF!</definedName>
    <definedName name="PM_EXPER" localSheetId="4">#REF!</definedName>
    <definedName name="PM_EXPER" localSheetId="11">#REF!</definedName>
    <definedName name="PM_EXPER" localSheetId="5">#REF!</definedName>
    <definedName name="PM_EXPER" localSheetId="7">#REF!</definedName>
    <definedName name="PM_EXPER" localSheetId="6">#REF!</definedName>
    <definedName name="PM_EXPER" localSheetId="8">#REF!</definedName>
    <definedName name="PM_EXPER" localSheetId="10">#REF!</definedName>
    <definedName name="PM_EXPER" localSheetId="0">#REF!</definedName>
    <definedName name="PM_EXPER" localSheetId="14">#REF!</definedName>
    <definedName name="PM_EXPER" localSheetId="12">#REF!</definedName>
    <definedName name="PM_EXPER">#REF!</definedName>
    <definedName name="population">[10]Lists!$C$57:$C$61</definedName>
    <definedName name="PPACHECKLIST" localSheetId="2">'B_PPA Checklist by Program'!$C$19:$C$21,'B_PPA Checklist by Program'!$C$26:$C$27,'B_PPA Checklist by Program'!$C$30:$C$34,'B_PPA Checklist by Program'!$C$38:$C$39,'B_PPA Checklist by Program'!$C$42:$C$44,'B_PPA Checklist by Program'!$C$63:$C$64,'B_PPA Checklist by Program'!$D$69:$D$70,'B_PPA Checklist by Program'!$D$74:$D$76,'B_PPA Checklist by Program'!$C$128,'B_PPA Checklist by Program'!$C$130,'B_PPA Checklist by Program'!$C$132:$C$133,'B_PPA Checklist by Program'!#REF!,'B_PPA Checklist by Program'!#REF!,'B_PPA Checklist by Program'!$C$139,'B_PPA Checklist by Program'!$C$145,'B_PPA Checklist by Program'!$C$147,'B_PPA Checklist by Program'!$C$149,'B_PPA Checklist by Program'!$C$152,'B_PPA Checklist by Program'!$C$154,'B_PPA Checklist by Program'!$C$156,'B_PPA Checklist by Program'!$C$159,'B_PPA Checklist by Program'!$C$165,'B_PPA Checklist by Program'!$C$167,'B_PPA Checklist by Program'!$C$169,'B_PPA Checklist by Program'!$C$172,'B_PPA Checklist by Program'!$C$178,'B_PPA Checklist by Program'!$C$180,'B_PPA Checklist by Program'!$C$182,'B_PPA Checklist by Program'!$C$185,'B_PPA Checklist by Program'!$C$190,'B_PPA Checklist by Program'!#REF!,'B_PPA Checklist by Program'!#REF!</definedName>
    <definedName name="PPACHECKLIST">'[13]A_PPA Checklist'!$D$21:$D$23,'[13]A_PPA Checklist'!$D$27:$D$28,'[13]A_PPA Checklist'!$D$31:$D$33,'[13]A_PPA Checklist'!$D$36:$D$37,'[13]A_PPA Checklist'!$D$40:$D$42,'[13]A_PPA Checklist'!$D$62:$D$63,'[13]A_PPA Checklist'!$E$68:$E$69,'[13]A_PPA Checklist'!$E$73:$E$75,'[13]A_PPA Checklist'!$D$84,'[13]A_PPA Checklist'!$D$86,'[13]A_PPA Checklist'!$D$90:$D$91,'[13]A_PPA Checklist'!$D$94,'[13]A_PPA Checklist'!$D$104,'[13]A_PPA Checklist'!$D$117,'[13]A_PPA Checklist'!$D$123,'[13]A_PPA Checklist'!$D$125,'[13]A_PPA Checklist'!$D$127,'[13]A_PPA Checklist'!$D$130,'[13]A_PPA Checklist'!$D$133,'[13]A_PPA Checklist'!$D$136,'[13]A_PPA Checklist'!$D$139,'[13]A_PPA Checklist'!$D$145,'[13]A_PPA Checklist'!$D$147,'[13]A_PPA Checklist'!$D$149,'[13]A_PPA Checklist'!$D$152,'[13]A_PPA Checklist'!$D$158,'[13]A_PPA Checklist'!$D$160,'[13]A_PPA Checklist'!$D$162,'[13]A_PPA Checklist'!$D$165,'[13]A_PPA Checklist'!$D$170,'[13]A_PPA Checklist'!$J$6:$K$6,'[13]A_PPA Checklist'!$J$7:$K$7</definedName>
    <definedName name="_xlnm.Print_Area" localSheetId="1">'A_Description and Fund Request'!$B$1:$G$71</definedName>
    <definedName name="_xlnm.Print_Area" localSheetId="2">'B_PPA Checklist by Program'!$B$1:$N$140</definedName>
    <definedName name="_xlnm.Print_Area" localSheetId="3">B_Site!$B$1:$R$75</definedName>
    <definedName name="_xlnm.Print_Area" localSheetId="4">'C_Dev Team'!$B$1:$H$74</definedName>
    <definedName name="_xlnm.Print_Area" localSheetId="18">'Change Log'!#REF!</definedName>
    <definedName name="_xlnm.Print_Area" localSheetId="11">'Construction Lookup Table'!$A$1:$I$16</definedName>
    <definedName name="_xlnm.Print_Area" localSheetId="5">'D_Organizational Chart'!$B$1:$V$103</definedName>
    <definedName name="_xlnm.Print_Area" localSheetId="7">'E_Unit Mix'!$B$1:$J$22,'E_Unit Mix'!$L$1:$T$22</definedName>
    <definedName name="_xlnm.Print_Area" localSheetId="6">'F_Population and Services'!$B$1:$L$39</definedName>
    <definedName name="_xlnm.Print_Area" localSheetId="8">F_Sources_Uses!$C$1:$I$92,F_Sources_Uses!$K$1:$Q$32</definedName>
    <definedName name="_xlnm.Print_Area" localSheetId="10">'I_Operating Pro Forma'!$B$1:$AS$57</definedName>
    <definedName name="_xlnm.Print_Area" localSheetId="0">Instructions!$B$1:$N$27</definedName>
    <definedName name="_xlnm.Print_Area" localSheetId="13">'PPA ps1'!$B$1:$J$55</definedName>
    <definedName name="_xlnm.Print_Area" localSheetId="14">'PPA ps2'!$B$1:$R$100</definedName>
    <definedName name="_xlnm.Print_Area" localSheetId="15">'PPA ps3'!$B$1:$I$77</definedName>
    <definedName name="_xlnm.Print_Area" localSheetId="16">'PPA ps4'!$B$1:$I$24</definedName>
    <definedName name="_xlnm.Print_Area" localSheetId="12">psCover!$B$1:$J$39</definedName>
    <definedName name="priority">[10]Lists!$C$71:$C$75</definedName>
    <definedName name="privateq" comment="All sources of equity from non governmental or foundation sources">'[10]Sources and Budget'!$H$73:$I$81</definedName>
    <definedName name="Product_Program">[12]Summary!$Y$141:$Y$144</definedName>
    <definedName name="programfunding">[10]Lists!$C$115:$C$120</definedName>
    <definedName name="projecttype">[10]Lists!$C$63:$C$64</definedName>
    <definedName name="PS_Address">[12]Summary!$H$6</definedName>
    <definedName name="PS_City">[12]Summary!$H$7</definedName>
    <definedName name="PS_Closing_Date">[12]Summary!$S$61</definedName>
    <definedName name="PS_County">[12]Summary!$H$8</definedName>
    <definedName name="PS_MSA">[12]Summary!$H$11</definedName>
    <definedName name="PS_Project_Name">[12]Summary!$H$5</definedName>
    <definedName name="PS_Proposed_Construction">[12]Summary!$H$37</definedName>
    <definedName name="PS_Relationship_Name">[12]Summary!$H$51</definedName>
    <definedName name="PS_State">[12]Summary!$H$9</definedName>
    <definedName name="PS_Zip_Code">[12]Summary!$H$10</definedName>
    <definedName name="ps3RentalType" localSheetId="1">[7]ps3!$O$7:$O$46</definedName>
    <definedName name="ps3RentalType" localSheetId="2">[7]ps3!$O$7:$O$46</definedName>
    <definedName name="ps3RentalType" localSheetId="3">[7]ps3!$O$7:$O$46</definedName>
    <definedName name="ps3RentalType" localSheetId="4">[7]ps3!$O$7:$O$46</definedName>
    <definedName name="ps3RentalType" localSheetId="11">[7]ps3!$O$7:$O$46</definedName>
    <definedName name="ps3RentalType" localSheetId="5">[7]ps3!$O$7:$O$46</definedName>
    <definedName name="ps3RentalType" localSheetId="7">[7]ps3!$O$7:$O$46</definedName>
    <definedName name="ps3RentalType" localSheetId="6">[7]ps3!$O$7:$O$46</definedName>
    <definedName name="ps3RentalType" localSheetId="10">[8]ps3!$O$7:$O$46</definedName>
    <definedName name="ps3RentalType" localSheetId="0">[7]ps3!$O$7:$O$46</definedName>
    <definedName name="ps3RentalType" localSheetId="16">'PPA ps4'!#REF!</definedName>
    <definedName name="ps3RentalType" localSheetId="12">[8]ps3!$O$7:$O$46</definedName>
    <definedName name="ps3RentalType">'PPA ps3'!$H$7:$H$32</definedName>
    <definedName name="publiceq" comment="All sources of public, foundation equity">'[10]Sources and Budget'!$H$65:$I$70</definedName>
    <definedName name="Rate_Lock" localSheetId="1">'[7]Rate Request'!$F$2:$F$6</definedName>
    <definedName name="Rate_Lock" localSheetId="2">'[7]Rate Request'!$F$2:$F$6</definedName>
    <definedName name="Rate_Lock" localSheetId="3">'[7]Rate Request'!$F$2:$F$6</definedName>
    <definedName name="Rate_Lock" localSheetId="4">'[7]Rate Request'!$F$2:$F$6</definedName>
    <definedName name="Rate_Lock" localSheetId="11">'[7]Rate Request'!$F$2:$F$6</definedName>
    <definedName name="Rate_Lock" localSheetId="5">'[7]Rate Request'!$F$2:$F$6</definedName>
    <definedName name="Rate_Lock" localSheetId="7">'[7]Rate Request'!$F$2:$F$6</definedName>
    <definedName name="Rate_Lock" localSheetId="6">'[7]Rate Request'!$F$2:$F$6</definedName>
    <definedName name="Rate_Lock" localSheetId="10">'[8]Rate Request'!$F$2:$F$6</definedName>
    <definedName name="Rate_Lock" localSheetId="0">'[7]Rate Request'!$F$2:$F$6</definedName>
    <definedName name="Rate_Lock" localSheetId="14">#REF!</definedName>
    <definedName name="Rate_Lock" localSheetId="12">'[8]Rate Request'!$F$2:$F$6</definedName>
    <definedName name="Rate_Lock">#REF!</definedName>
    <definedName name="Request_Type" localSheetId="1">[14]Data!#REF!</definedName>
    <definedName name="Request_Type" localSheetId="2">[14]Data!#REF!</definedName>
    <definedName name="Request_Type" localSheetId="3">[14]Data!#REF!</definedName>
    <definedName name="Request_Type" localSheetId="4">[14]Data!#REF!</definedName>
    <definedName name="Request_Type" localSheetId="11">[14]Data!#REF!</definedName>
    <definedName name="Request_Type" localSheetId="5">[14]Data!#REF!</definedName>
    <definedName name="Request_Type" localSheetId="7">[14]Data!#REF!</definedName>
    <definedName name="Request_Type" localSheetId="6">[14]Data!#REF!</definedName>
    <definedName name="Request_Type" localSheetId="8">[14]Data!#REF!</definedName>
    <definedName name="Request_Type" localSheetId="10">[14]Data!#REF!</definedName>
    <definedName name="Request_Type" localSheetId="0">[14]Data!#REF!</definedName>
    <definedName name="Request_Type" localSheetId="14">[14]Data!#REF!</definedName>
    <definedName name="Request_Type" localSheetId="12">[14]Data!#REF!</definedName>
    <definedName name="Request_Type">[14]Data!#REF!</definedName>
    <definedName name="RequestType" localSheetId="1">[14]Data!#REF!</definedName>
    <definedName name="RequestType" localSheetId="2">[14]Data!#REF!</definedName>
    <definedName name="RequestType" localSheetId="3">[14]Data!#REF!</definedName>
    <definedName name="RequestType" localSheetId="4">[14]Data!#REF!</definedName>
    <definedName name="RequestType" localSheetId="11">[14]Data!#REF!</definedName>
    <definedName name="RequestType" localSheetId="5">[14]Data!#REF!</definedName>
    <definedName name="RequestType" localSheetId="7">[14]Data!#REF!</definedName>
    <definedName name="RequestType" localSheetId="6">[14]Data!#REF!</definedName>
    <definedName name="RequestType" localSheetId="8">[14]Data!#REF!</definedName>
    <definedName name="RequestType" localSheetId="0">[14]Data!#REF!</definedName>
    <definedName name="RequestType" localSheetId="14">[14]Data!#REF!</definedName>
    <definedName name="RequestType">[14]Data!#REF!</definedName>
    <definedName name="reserves">[10]Lists!$C$89:$C$93</definedName>
    <definedName name="resincome" localSheetId="1">[7]H_Income!#REF!</definedName>
    <definedName name="resincome" localSheetId="2">[7]H_Income!#REF!</definedName>
    <definedName name="resincome" localSheetId="3">[7]H_Income!#REF!</definedName>
    <definedName name="resincome" localSheetId="4">[7]H_Income!#REF!</definedName>
    <definedName name="resincome" localSheetId="11">[7]H_Income!#REF!</definedName>
    <definedName name="resincome" localSheetId="5">[7]H_Income!#REF!</definedName>
    <definedName name="resincome" localSheetId="7">[7]H_Income!#REF!</definedName>
    <definedName name="resincome" localSheetId="6">[7]H_Income!#REF!</definedName>
    <definedName name="resincome" localSheetId="8">#REF!</definedName>
    <definedName name="resincome" localSheetId="10">[8]H_Income!#REF!</definedName>
    <definedName name="resincome" localSheetId="0">[7]H_Income!#REF!</definedName>
    <definedName name="resincome" localSheetId="14">#REF!</definedName>
    <definedName name="resincome" localSheetId="12">[8]H_Income!#REF!</definedName>
    <definedName name="resincome">#REF!</definedName>
    <definedName name="Risk_Share_Split__HUD_IHDA" localSheetId="1">'[7]Rate Request'!$H$20:$H$23</definedName>
    <definedName name="Risk_Share_Split__HUD_IHDA" localSheetId="2">'[7]Rate Request'!$H$20:$H$23</definedName>
    <definedName name="Risk_Share_Split__HUD_IHDA" localSheetId="3">'[7]Rate Request'!$H$20:$H$23</definedName>
    <definedName name="Risk_Share_Split__HUD_IHDA" localSheetId="4">'[7]Rate Request'!$H$20:$H$23</definedName>
    <definedName name="Risk_Share_Split__HUD_IHDA" localSheetId="11">'[7]Rate Request'!$H$20:$H$23</definedName>
    <definedName name="Risk_Share_Split__HUD_IHDA" localSheetId="5">'[7]Rate Request'!$H$20:$H$23</definedName>
    <definedName name="Risk_Share_Split__HUD_IHDA" localSheetId="7">'[7]Rate Request'!$H$20:$H$23</definedName>
    <definedName name="Risk_Share_Split__HUD_IHDA" localSheetId="6">'[7]Rate Request'!$H$20:$H$23</definedName>
    <definedName name="Risk_Share_Split__HUD_IHDA" localSheetId="10">'[8]Rate Request'!$H$20:$H$23</definedName>
    <definedName name="Risk_Share_Split__HUD_IHDA" localSheetId="0">'[7]Rate Request'!$H$20:$H$23</definedName>
    <definedName name="Risk_Share_Split__HUD_IHDA" localSheetId="14">#REF!</definedName>
    <definedName name="Risk_Share_Split__HUD_IHDA" localSheetId="12">'[8]Rate Request'!$H$20:$H$23</definedName>
    <definedName name="Risk_Share_Split__HUD_IHDA">#REF!</definedName>
    <definedName name="SDDA_Zipcodes">'[12]Loan Catalyst'!$V$147:$V$2844</definedName>
    <definedName name="sencount" hidden="1">2</definedName>
    <definedName name="setaside2011">[10]Lists!$G$77:$G$81</definedName>
    <definedName name="SITE_CONTROL" localSheetId="1">#REF!</definedName>
    <definedName name="SITE_CONTROL" localSheetId="2">#REF!</definedName>
    <definedName name="SITE_CONTROL" localSheetId="3">#REF!</definedName>
    <definedName name="SITE_CONTROL" localSheetId="4">#REF!</definedName>
    <definedName name="SITE_CONTROL" localSheetId="11">#REF!</definedName>
    <definedName name="SITE_CONTROL" localSheetId="5">#REF!</definedName>
    <definedName name="SITE_CONTROL" localSheetId="7">#REF!</definedName>
    <definedName name="SITE_CONTROL" localSheetId="6">#REF!</definedName>
    <definedName name="SITE_CONTROL" localSheetId="8">#REF!</definedName>
    <definedName name="SITE_CONTROL" localSheetId="10">#REF!</definedName>
    <definedName name="SITE_CONTROL" localSheetId="0">#REF!</definedName>
    <definedName name="SITE_CONTROL" localSheetId="14">#REF!</definedName>
    <definedName name="SITE_CONTROL" localSheetId="12">#REF!</definedName>
    <definedName name="SITE_CONTROL">#REF!</definedName>
    <definedName name="sources">'[10]Subsidy Calculations'!$J$178</definedName>
    <definedName name="Specialneeds">[10]Lists!$A$122:$A$126</definedName>
    <definedName name="sponsor">[10]Lists!$C$85:$C$87</definedName>
    <definedName name="ST_CA">[12]Summary!$AQ$145</definedName>
    <definedName name="ST_DC">[12]Summary!$AQ$192</definedName>
    <definedName name="ST_DE">[12]Summary!$AQ$148</definedName>
    <definedName name="ST_FL">[12]Summary!$AQ$149</definedName>
    <definedName name="ST_IL">[12]Summary!$AQ$153</definedName>
    <definedName name="ST_MA">[12]Summary!$AQ$161</definedName>
    <definedName name="ST_NY">[12]Summary!$AQ$172</definedName>
    <definedName name="statedonation">[10]Lists!$G$86:$G$92</definedName>
    <definedName name="SUSE" localSheetId="8">#REF!</definedName>
    <definedName name="SUSE" localSheetId="14">#REF!</definedName>
    <definedName name="SUSE">#REF!</definedName>
    <definedName name="syndicationexpense" localSheetId="1">[7]G_Uses!#REF!</definedName>
    <definedName name="syndicationexpense" localSheetId="2">[7]G_Uses!#REF!</definedName>
    <definedName name="syndicationexpense" localSheetId="3">[7]G_Uses!#REF!</definedName>
    <definedName name="syndicationexpense" localSheetId="4">[7]G_Uses!#REF!</definedName>
    <definedName name="syndicationexpense" localSheetId="11">[7]G_Uses!#REF!</definedName>
    <definedName name="syndicationexpense" localSheetId="5">[7]G_Uses!#REF!</definedName>
    <definedName name="syndicationexpense" localSheetId="7">[7]G_Uses!#REF!</definedName>
    <definedName name="syndicationexpense" localSheetId="6">[7]G_Uses!#REF!</definedName>
    <definedName name="syndicationexpense" localSheetId="8">F_Sources_Uses!#REF!</definedName>
    <definedName name="syndicationexpense" localSheetId="10">[8]G_Uses!#REF!</definedName>
    <definedName name="syndicationexpense" localSheetId="0">[7]G_Uses!#REF!</definedName>
    <definedName name="syndicationexpense" localSheetId="14">#REF!</definedName>
    <definedName name="syndicationexpense" localSheetId="12">[8]G_Uses!#REF!</definedName>
    <definedName name="syndicationexpense">#REF!</definedName>
    <definedName name="TCCALC" localSheetId="1">#REF!</definedName>
    <definedName name="TCCALC" localSheetId="2">#REF!</definedName>
    <definedName name="TCCALC" localSheetId="3">#REF!</definedName>
    <definedName name="TCCALC" localSheetId="4">#REF!</definedName>
    <definedName name="TCCALC" localSheetId="11">#REF!</definedName>
    <definedName name="TCCALC" localSheetId="5">#REF!</definedName>
    <definedName name="TCCALC" localSheetId="7">#REF!</definedName>
    <definedName name="TCCALC" localSheetId="6">#REF!</definedName>
    <definedName name="TCCALC" localSheetId="8">#REF!</definedName>
    <definedName name="TCCALC" localSheetId="10">#REF!</definedName>
    <definedName name="TCCALC" localSheetId="0">#REF!</definedName>
    <definedName name="TCCALC" localSheetId="14">#REF!</definedName>
    <definedName name="TCCALC" localSheetId="12">#REF!</definedName>
    <definedName name="TCCALC">#REF!</definedName>
    <definedName name="Term_Sheet" localSheetId="14">#REF!</definedName>
    <definedName name="Term_Sheet">#REF!</definedName>
    <definedName name="totalunits" localSheetId="1">[1]Description!$J$59</definedName>
    <definedName name="totalunits" localSheetId="2">[1]Description!$J$59</definedName>
    <definedName name="totalunits" localSheetId="3">[1]Description!$J$59</definedName>
    <definedName name="totalunits" localSheetId="4">[1]Description!$J$59</definedName>
    <definedName name="totalunits" localSheetId="11">[1]Description!$J$59</definedName>
    <definedName name="totalunits" localSheetId="5">[1]Description!$J$59</definedName>
    <definedName name="totalunits" localSheetId="7">[1]Description!$J$59</definedName>
    <definedName name="totalunits" localSheetId="6">[1]Description!$J$59</definedName>
    <definedName name="totalunits" localSheetId="0">[1]Description!$J$59</definedName>
    <definedName name="totalunits">[2]Description!$J$59</definedName>
    <definedName name="Unitsize" localSheetId="1">[1]Lists!$C$7:$C$13</definedName>
    <definedName name="Unitsize" localSheetId="2">[1]Lists!$C$7:$C$13</definedName>
    <definedName name="Unitsize" localSheetId="3">[1]Lists!$C$7:$C$13</definedName>
    <definedName name="Unitsize" localSheetId="4">[1]Lists!$C$7:$C$13</definedName>
    <definedName name="Unitsize" localSheetId="11">[1]Lists!$C$7:$C$13</definedName>
    <definedName name="Unitsize" localSheetId="5">[1]Lists!$C$7:$C$13</definedName>
    <definedName name="Unitsize" localSheetId="7">[1]Lists!$C$7:$C$13</definedName>
    <definedName name="Unitsize" localSheetId="6">[1]Lists!$C$7:$C$13</definedName>
    <definedName name="Unitsize" localSheetId="0">[1]Lists!$C$7:$C$13</definedName>
    <definedName name="Unitsize">[2]Lists!$C$7:$C$13</definedName>
    <definedName name="uses">'[10]Subsidy Calculations'!$J$214</definedName>
    <definedName name="Utilities" localSheetId="1">'[5]4 PROJECT'!$Z$14:$Z$18</definedName>
    <definedName name="Utilities" localSheetId="2">'[5]4 PROJECT'!$Z$14:$Z$18</definedName>
    <definedName name="Utilities" localSheetId="3">'[5]4 PROJECT'!$Z$14:$Z$18</definedName>
    <definedName name="Utilities" localSheetId="4">'[5]4 PROJECT'!$Z$14:$Z$18</definedName>
    <definedName name="Utilities" localSheetId="11">'[5]4 PROJECT'!$Z$14:$Z$18</definedName>
    <definedName name="Utilities" localSheetId="5">'[5]4 PROJECT'!$Z$14:$Z$18</definedName>
    <definedName name="Utilities" localSheetId="7">'[5]4 PROJECT'!$Z$14:$Z$18</definedName>
    <definedName name="Utilities" localSheetId="6">'[5]4 PROJECT'!$Z$14:$Z$18</definedName>
    <definedName name="Utilities" localSheetId="0">'[5]4 PROJECT'!$Z$14:$Z$18</definedName>
    <definedName name="Utilities">'[6]4 PROJECT'!$Z$14:$Z$18</definedName>
    <definedName name="utilityallow" localSheetId="1">[1]Lists!$G$96:$G$100</definedName>
    <definedName name="utilityallow" localSheetId="2">[1]Lists!$G$96:$G$100</definedName>
    <definedName name="utilityallow" localSheetId="3">[1]Lists!$G$96:$G$100</definedName>
    <definedName name="utilityallow" localSheetId="4">[1]Lists!$G$96:$G$100</definedName>
    <definedName name="utilityallow" localSheetId="11">[1]Lists!$G$96:$G$100</definedName>
    <definedName name="utilityallow" localSheetId="5">[1]Lists!$G$96:$G$100</definedName>
    <definedName name="utilityallow" localSheetId="7">[1]Lists!$G$96:$G$100</definedName>
    <definedName name="utilityallow" localSheetId="6">[1]Lists!$G$96:$G$100</definedName>
    <definedName name="utilityallow" localSheetId="0">[1]Lists!$G$96:$G$100</definedName>
    <definedName name="utilityallow">[2]Lists!$G$96:$G$100</definedName>
    <definedName name="UWAnalysisSummary" localSheetId="1">#REF!</definedName>
    <definedName name="UWAnalysisSummary" localSheetId="2">#REF!</definedName>
    <definedName name="UWAnalysisSummary" localSheetId="3">#REF!</definedName>
    <definedName name="UWAnalysisSummary" localSheetId="4">#REF!</definedName>
    <definedName name="UWAnalysisSummary" localSheetId="11">#REF!</definedName>
    <definedName name="UWAnalysisSummary" localSheetId="5">#REF!</definedName>
    <definedName name="UWAnalysisSummary" localSheetId="7">#REF!</definedName>
    <definedName name="UWAnalysisSummary" localSheetId="6">#REF!</definedName>
    <definedName name="UWAnalysisSummary" localSheetId="8">#REF!</definedName>
    <definedName name="UWAnalysisSummary" localSheetId="10">#REF!</definedName>
    <definedName name="UWAnalysisSummary" localSheetId="0">#REF!</definedName>
    <definedName name="UWAnalysisSummary" localSheetId="14">#REF!</definedName>
    <definedName name="UWAnalysisSummary" localSheetId="12">#REF!</definedName>
    <definedName name="UWAnalysisSummary">#REF!</definedName>
    <definedName name="Vcounties">[10]Lists!$A$1:$A$104</definedName>
    <definedName name="VLI" localSheetId="1">[1]Description!$E$59</definedName>
    <definedName name="VLI" localSheetId="2">[1]Description!$E$59</definedName>
    <definedName name="VLI" localSheetId="3">[1]Description!$E$59</definedName>
    <definedName name="VLI" localSheetId="4">[1]Description!$E$59</definedName>
    <definedName name="VLI" localSheetId="11">[1]Description!$E$59</definedName>
    <definedName name="VLI" localSheetId="5">[1]Description!$E$59</definedName>
    <definedName name="VLI" localSheetId="7">[1]Description!$E$59</definedName>
    <definedName name="VLI" localSheetId="6">[1]Description!$E$59</definedName>
    <definedName name="VLI" localSheetId="0">[1]Description!$E$59</definedName>
    <definedName name="VLI">[2]Description!$E$59</definedName>
    <definedName name="Wagerates" localSheetId="1">[1]Lists!$A$129:$A$131</definedName>
    <definedName name="Wagerates" localSheetId="2">[1]Lists!$A$129:$A$131</definedName>
    <definedName name="Wagerates" localSheetId="3">[1]Lists!$A$129:$A$131</definedName>
    <definedName name="Wagerates" localSheetId="4">[1]Lists!$A$129:$A$131</definedName>
    <definedName name="Wagerates" localSheetId="11">[1]Lists!$A$129:$A$131</definedName>
    <definedName name="Wagerates" localSheetId="5">[1]Lists!$A$129:$A$131</definedName>
    <definedName name="Wagerates" localSheetId="7">[1]Lists!$A$129:$A$131</definedName>
    <definedName name="Wagerates" localSheetId="6">[1]Lists!$A$129:$A$131</definedName>
    <definedName name="Wagerates" localSheetId="0">[1]Lists!$A$129:$A$131</definedName>
    <definedName name="Wagerates">[2]Lists!$A$129:$A$131</definedName>
    <definedName name="workingcapital">[10]Lists!$C$66:$C$69</definedName>
    <definedName name="wrn.Blue._.Book._.Sections." localSheetId="1" hidden="1">{#N/A,#N/A,TRUE,"Summary";#N/A,#N/A,TRUE,"Program Scheme";#N/A,#N/A,TRUE,"Assumptions";#N/A,#N/A,TRUE,"Development Budget &amp; Timing";#N/A,#N/A,TRUE,"Cash Flow";#N/A,#N/A,TRUE,"Cash Flow to Debt &amp; Equity"}</definedName>
    <definedName name="wrn.Blue._.Book._.Sections." localSheetId="2" hidden="1">{#N/A,#N/A,TRUE,"Summary";#N/A,#N/A,TRUE,"Program Scheme";#N/A,#N/A,TRUE,"Assumptions";#N/A,#N/A,TRUE,"Development Budget &amp; Timing";#N/A,#N/A,TRUE,"Cash Flow";#N/A,#N/A,TRUE,"Cash Flow to Debt &amp; Equity"}</definedName>
    <definedName name="wrn.Blue._.Book._.Sections." localSheetId="3" hidden="1">{#N/A,#N/A,TRUE,"Summary";#N/A,#N/A,TRUE,"Program Scheme";#N/A,#N/A,TRUE,"Assumptions";#N/A,#N/A,TRUE,"Development Budget &amp; Timing";#N/A,#N/A,TRUE,"Cash Flow";#N/A,#N/A,TRUE,"Cash Flow to Debt &amp; Equity"}</definedName>
    <definedName name="wrn.Blue._.Book._.Sections." localSheetId="4" hidden="1">{#N/A,#N/A,TRUE,"Summary";#N/A,#N/A,TRUE,"Program Scheme";#N/A,#N/A,TRUE,"Assumptions";#N/A,#N/A,TRUE,"Development Budget &amp; Timing";#N/A,#N/A,TRUE,"Cash Flow";#N/A,#N/A,TRUE,"Cash Flow to Debt &amp; Equity"}</definedName>
    <definedName name="wrn.Blue._.Book._.Sections." localSheetId="11" hidden="1">{#N/A,#N/A,TRUE,"Summary";#N/A,#N/A,TRUE,"Program Scheme";#N/A,#N/A,TRUE,"Assumptions";#N/A,#N/A,TRUE,"Development Budget &amp; Timing";#N/A,#N/A,TRUE,"Cash Flow";#N/A,#N/A,TRUE,"Cash Flow to Debt &amp; Equity"}</definedName>
    <definedName name="wrn.Blue._.Book._.Sections." localSheetId="7" hidden="1">{#N/A,#N/A,TRUE,"Summary";#N/A,#N/A,TRUE,"Program Scheme";#N/A,#N/A,TRUE,"Assumptions";#N/A,#N/A,TRUE,"Development Budget &amp; Timing";#N/A,#N/A,TRUE,"Cash Flow";#N/A,#N/A,TRUE,"Cash Flow to Debt &amp; Equity"}</definedName>
    <definedName name="wrn.Blue._.Book._.Sections." localSheetId="6" hidden="1">{#N/A,#N/A,TRUE,"Summary";#N/A,#N/A,TRUE,"Program Scheme";#N/A,#N/A,TRUE,"Assumptions";#N/A,#N/A,TRUE,"Development Budget &amp; Timing";#N/A,#N/A,TRUE,"Cash Flow";#N/A,#N/A,TRUE,"Cash Flow to Debt &amp; Equity"}</definedName>
    <definedName name="wrn.Blue._.Book._.Sections." localSheetId="0" hidden="1">{#N/A,#N/A,TRUE,"Summary";#N/A,#N/A,TRUE,"Program Scheme";#N/A,#N/A,TRUE,"Assumptions";#N/A,#N/A,TRUE,"Development Budget &amp; Timing";#N/A,#N/A,TRUE,"Cash Flow";#N/A,#N/A,TRUE,"Cash Flow to Debt &amp; Equity"}</definedName>
    <definedName name="wrn.Blue._.Book._.Sections." hidden="1">{#N/A,#N/A,TRUE,"Summary";#N/A,#N/A,TRUE,"Program Scheme";#N/A,#N/A,TRUE,"Assumptions";#N/A,#N/A,TRUE,"Development Budget &amp; Timing";#N/A,#N/A,TRUE,"Cash Flow";#N/A,#N/A,TRUE,"Cash Flow to Debt &amp; Equity"}</definedName>
    <definedName name="wrn.Relevant._.Sections." localSheetId="1" hidden="1">{#N/A,#N/A,FALSE,"Summary";#N/A,#N/A,FALSE,"Program Scheme";#N/A,#N/A,FALSE,"Assumptions";#N/A,#N/A,FALSE,"Development Budget";#N/A,#N/A,FALSE,"Timing";#N/A,#N/A,FALSE,"Development Costs &amp; Revenues";#N/A,#N/A,FALSE,"Cash Flow to Debt &amp; Equity";#N/A,#N/A,FALSE,"Cash Flow to Athena LP"}</definedName>
    <definedName name="wrn.Relevant._.Sections." localSheetId="2" hidden="1">{#N/A,#N/A,FALSE,"Summary";#N/A,#N/A,FALSE,"Program Scheme";#N/A,#N/A,FALSE,"Assumptions";#N/A,#N/A,FALSE,"Development Budget";#N/A,#N/A,FALSE,"Timing";#N/A,#N/A,FALSE,"Development Costs &amp; Revenues";#N/A,#N/A,FALSE,"Cash Flow to Debt &amp; Equity";#N/A,#N/A,FALSE,"Cash Flow to Athena LP"}</definedName>
    <definedName name="wrn.Relevant._.Sections." localSheetId="3" hidden="1">{#N/A,#N/A,FALSE,"Summary";#N/A,#N/A,FALSE,"Program Scheme";#N/A,#N/A,FALSE,"Assumptions";#N/A,#N/A,FALSE,"Development Budget";#N/A,#N/A,FALSE,"Timing";#N/A,#N/A,FALSE,"Development Costs &amp; Revenues";#N/A,#N/A,FALSE,"Cash Flow to Debt &amp; Equity";#N/A,#N/A,FALSE,"Cash Flow to Athena LP"}</definedName>
    <definedName name="wrn.Relevant._.Sections." localSheetId="4" hidden="1">{#N/A,#N/A,FALSE,"Summary";#N/A,#N/A,FALSE,"Program Scheme";#N/A,#N/A,FALSE,"Assumptions";#N/A,#N/A,FALSE,"Development Budget";#N/A,#N/A,FALSE,"Timing";#N/A,#N/A,FALSE,"Development Costs &amp; Revenues";#N/A,#N/A,FALSE,"Cash Flow to Debt &amp; Equity";#N/A,#N/A,FALSE,"Cash Flow to Athena LP"}</definedName>
    <definedName name="wrn.Relevant._.Sections." localSheetId="11" hidden="1">{#N/A,#N/A,FALSE,"Summary";#N/A,#N/A,FALSE,"Program Scheme";#N/A,#N/A,FALSE,"Assumptions";#N/A,#N/A,FALSE,"Development Budget";#N/A,#N/A,FALSE,"Timing";#N/A,#N/A,FALSE,"Development Costs &amp; Revenues";#N/A,#N/A,FALSE,"Cash Flow to Debt &amp; Equity";#N/A,#N/A,FALSE,"Cash Flow to Athena LP"}</definedName>
    <definedName name="wrn.Relevant._.Sections." localSheetId="7" hidden="1">{#N/A,#N/A,FALSE,"Summary";#N/A,#N/A,FALSE,"Program Scheme";#N/A,#N/A,FALSE,"Assumptions";#N/A,#N/A,FALSE,"Development Budget";#N/A,#N/A,FALSE,"Timing";#N/A,#N/A,FALSE,"Development Costs &amp; Revenues";#N/A,#N/A,FALSE,"Cash Flow to Debt &amp; Equity";#N/A,#N/A,FALSE,"Cash Flow to Athena LP"}</definedName>
    <definedName name="wrn.Relevant._.Sections." localSheetId="6" hidden="1">{#N/A,#N/A,FALSE,"Summary";#N/A,#N/A,FALSE,"Program Scheme";#N/A,#N/A,FALSE,"Assumptions";#N/A,#N/A,FALSE,"Development Budget";#N/A,#N/A,FALSE,"Timing";#N/A,#N/A,FALSE,"Development Costs &amp; Revenues";#N/A,#N/A,FALSE,"Cash Flow to Debt &amp; Equity";#N/A,#N/A,FALSE,"Cash Flow to Athena LP"}</definedName>
    <definedName name="wrn.Relevant._.Sections." localSheetId="0" hidden="1">{#N/A,#N/A,FALSE,"Summary";#N/A,#N/A,FALSE,"Program Scheme";#N/A,#N/A,FALSE,"Assumptions";#N/A,#N/A,FALSE,"Development Budget";#N/A,#N/A,FALSE,"Timing";#N/A,#N/A,FALSE,"Development Costs &amp; Revenues";#N/A,#N/A,FALSE,"Cash Flow to Debt &amp; Equity";#N/A,#N/A,FALSE,"Cash Flow to Athena LP"}</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 name="Z_11E1F5E4_CB48_4800_8BCA_5A4C7651C477_.wvu.PrintArea" localSheetId="4" hidden="1">'C_Dev Team'!#REF!</definedName>
    <definedName name="Z_11E1F5E4_CB48_4800_8BCA_5A4C7651C477_.wvu.PrintArea" localSheetId="8" hidden="1">F_Sources_Uses!$C$5:$H$58</definedName>
    <definedName name="Z_11E1F5E4_CB48_4800_8BCA_5A4C7651C477_.wvu.PrintArea" localSheetId="13" hidden="1">'PPA ps1'!$B$1:$I$82</definedName>
    <definedName name="Z_11E1F5E4_CB48_4800_8BCA_5A4C7651C477_.wvu.PrintArea" localSheetId="14" hidden="1">'PPA ps2'!$B$25:$S$93</definedName>
    <definedName name="Z_11E1F5E4_CB48_4800_8BCA_5A4C7651C477_.wvu.PrintArea" localSheetId="15" hidden="1">'PPA ps3'!$B$1:$F$57</definedName>
    <definedName name="Z_11E1F5E4_CB48_4800_8BCA_5A4C7651C477_.wvu.PrintArea" localSheetId="16" hidden="1">'PPA ps4'!$B$1:$F$19</definedName>
    <definedName name="Z_11E1F5E4_CB48_4800_8BCA_5A4C7651C477_.wvu.PrintArea" localSheetId="12" hidden="1">psCover!#REF!</definedName>
    <definedName name="Z_11E1F5E4_CB48_4800_8BCA_5A4C7651C477_.wvu.Rows" localSheetId="10" hidden="1">'I_Operating Pro Forma'!$10:$11,'I_Operating Pro Forma'!$14:$14,'I_Operating Pro Forma'!$16:$16,'I_Operating Pro Forma'!$17:$17,'I_Operating Pro Forma'!$19:$19,'I_Operating Pro Forma'!$20:$21,'I_Operating Pro Forma'!$22:$22,'I_Operating Pro Forma'!$44:$48</definedName>
    <definedName name="Z_11E1F5E4_CB48_4800_8BCA_5A4C7651C477_.wvu.Rows" localSheetId="13" hidden="1">'PPA ps1'!#REF!,#REF!,'PPA ps1'!$55:$81</definedName>
    <definedName name="Z_11E1F5E4_CB48_4800_8BCA_5A4C7651C477_.wvu.Rows" localSheetId="14" hidden="1">'PPA ps2'!#REF!,'PPA ps2'!$25:$25,'PPA ps2'!#REF!,'PPA ps2'!#REF!,'PPA ps2'!#REF!,'PPA ps2'!$28:$43,'PPA ps2'!$48:$54,'PPA ps2'!$56:$58</definedName>
    <definedName name="Z_11E1F5E4_CB48_4800_8BCA_5A4C7651C477_.wvu.Rows" localSheetId="12" hidden="1">psCover!#REF!,[8]ps2!$11:$23,psCover!#REF!</definedName>
    <definedName name="Z_27CD3F9E_A8F8_459C_9542_E3A25AF49F0F_.wvu.Cols" localSheetId="4" hidden="1">'C_Dev Team'!$I:$I,'C_Dev Team'!$K:$K</definedName>
    <definedName name="Z_27CD3F9E_A8F8_459C_9542_E3A25AF49F0F_.wvu.Cols" localSheetId="8" hidden="1">F_Sources_Uses!$B:$B,F_Sources_Uses!#REF!,F_Sources_Uses!$U:$U</definedName>
    <definedName name="Z_27CD3F9E_A8F8_459C_9542_E3A25AF49F0F_.wvu.Cols" localSheetId="13" hidden="1">'PPA ps1'!$D:$D,'PPA ps1'!$L:$N</definedName>
    <definedName name="Z_27CD3F9E_A8F8_459C_9542_E3A25AF49F0F_.wvu.Cols" localSheetId="12" hidden="1">psCover!$D:$D,psCover!$L:$N</definedName>
    <definedName name="Z_27CD3F9E_A8F8_459C_9542_E3A25AF49F0F_.wvu.PrintArea" localSheetId="4" hidden="1">'C_Dev Team'!$C$4:$H$62,'C_Dev Team'!#REF!</definedName>
    <definedName name="Z_27CD3F9E_A8F8_459C_9542_E3A25AF49F0F_.wvu.PrintArea" localSheetId="18" hidden="1">'Change Log'!#REF!</definedName>
    <definedName name="Z_27CD3F9E_A8F8_459C_9542_E3A25AF49F0F_.wvu.PrintArea" localSheetId="8" hidden="1">F_Sources_Uses!$C$5:$T$68</definedName>
    <definedName name="Z_27CD3F9E_A8F8_459C_9542_E3A25AF49F0F_.wvu.PrintArea" localSheetId="10" hidden="1">'I_Operating Pro Forma'!$B$1:$AS$49</definedName>
    <definedName name="Z_27CD3F9E_A8F8_459C_9542_E3A25AF49F0F_.wvu.PrintArea" localSheetId="13" hidden="1">'PPA ps1'!$B$1:$J$65</definedName>
    <definedName name="Z_27CD3F9E_A8F8_459C_9542_E3A25AF49F0F_.wvu.PrintArea" localSheetId="14" hidden="1">'PPA ps2'!$B$25:$S$92</definedName>
    <definedName name="Z_27CD3F9E_A8F8_459C_9542_E3A25AF49F0F_.wvu.PrintArea" localSheetId="15" hidden="1">'PPA ps3'!$B$1:$F$48</definedName>
    <definedName name="Z_27CD3F9E_A8F8_459C_9542_E3A25AF49F0F_.wvu.PrintArea" localSheetId="16" hidden="1">'PPA ps4'!$B$1:$F$10</definedName>
    <definedName name="Z_27CD3F9E_A8F8_459C_9542_E3A25AF49F0F_.wvu.PrintArea" localSheetId="12" hidden="1">psCover!#REF!</definedName>
    <definedName name="Z_27CD3F9E_A8F8_459C_9542_E3A25AF49F0F_.wvu.PrintTitles" localSheetId="8" hidden="1">F_Sources_Uses!$C:$D</definedName>
    <definedName name="Z_27CD3F9E_A8F8_459C_9542_E3A25AF49F0F_.wvu.Rows" localSheetId="15" hidden="1">'PPA ps3'!#REF!</definedName>
    <definedName name="Z_27CD3F9E_A8F8_459C_9542_E3A25AF49F0F_.wvu.Rows" localSheetId="16" hidden="1">'PPA ps4'!#REF!</definedName>
    <definedName name="Z_996927AF_2CA0_4EA7_84FB_22D43C3670BC_.wvu.Cols" localSheetId="4" hidden="1">'C_Dev Team'!$I:$K</definedName>
    <definedName name="Z_996927AF_2CA0_4EA7_84FB_22D43C3670BC_.wvu.Cols" localSheetId="8" hidden="1">F_Sources_Uses!$B:$B,F_Sources_Uses!$J:$V</definedName>
    <definedName name="Z_996927AF_2CA0_4EA7_84FB_22D43C3670BC_.wvu.Cols" localSheetId="13" hidden="1">'PPA ps1'!$D:$D,'PPA ps1'!$L:$N</definedName>
    <definedName name="Z_996927AF_2CA0_4EA7_84FB_22D43C3670BC_.wvu.Cols" localSheetId="12" hidden="1">psCover!$D:$D,psCover!$L:$N</definedName>
    <definedName name="Z_996927AF_2CA0_4EA7_84FB_22D43C3670BC_.wvu.PrintArea" localSheetId="4" hidden="1">'C_Dev Team'!$A$4:$H$72</definedName>
    <definedName name="Z_996927AF_2CA0_4EA7_84FB_22D43C3670BC_.wvu.PrintArea" localSheetId="18" hidden="1">'Change Log'!#REF!</definedName>
    <definedName name="Z_996927AF_2CA0_4EA7_84FB_22D43C3670BC_.wvu.PrintArea" localSheetId="8" hidden="1">F_Sources_Uses!$C$5:$I$68</definedName>
    <definedName name="Z_996927AF_2CA0_4EA7_84FB_22D43C3670BC_.wvu.PrintArea" localSheetId="13" hidden="1">'PPA ps1'!$B$1:$J$65</definedName>
    <definedName name="Z_996927AF_2CA0_4EA7_84FB_22D43C3670BC_.wvu.PrintArea" localSheetId="14" hidden="1">'PPA ps2'!$B$25:$S$92</definedName>
    <definedName name="Z_996927AF_2CA0_4EA7_84FB_22D43C3670BC_.wvu.PrintArea" localSheetId="15" hidden="1">'PPA ps3'!$B$1:$F$48</definedName>
    <definedName name="Z_996927AF_2CA0_4EA7_84FB_22D43C3670BC_.wvu.PrintArea" localSheetId="16" hidden="1">'PPA ps4'!$B$1:$F$10</definedName>
    <definedName name="Z_996927AF_2CA0_4EA7_84FB_22D43C3670BC_.wvu.PrintArea" localSheetId="12" hidden="1">psCover!#REF!</definedName>
    <definedName name="Z_996927AF_2CA0_4EA7_84FB_22D43C3670BC_.wvu.Rows" localSheetId="15" hidden="1">'PPA ps3'!#REF!</definedName>
    <definedName name="Z_996927AF_2CA0_4EA7_84FB_22D43C3670BC_.wvu.Rows" localSheetId="16" hidden="1">'PPA ps4'!#REF!</definedName>
    <definedName name="Z_DA068714_31DE_453E_8066_83B45426A1B0_.wvu.PrintArea" localSheetId="4" hidden="1">'C_Dev Team'!#REF!</definedName>
    <definedName name="Z_DA068714_31DE_453E_8066_83B45426A1B0_.wvu.PrintArea" localSheetId="8" hidden="1">F_Sources_Uses!$C$5:$H$58</definedName>
    <definedName name="Z_DA068714_31DE_453E_8066_83B45426A1B0_.wvu.PrintArea" localSheetId="13" hidden="1">'PPA ps1'!$B$1:$I$82</definedName>
    <definedName name="Z_DA068714_31DE_453E_8066_83B45426A1B0_.wvu.PrintArea" localSheetId="14" hidden="1">'PPA ps2'!$B$25:$S$93</definedName>
    <definedName name="Z_DA068714_31DE_453E_8066_83B45426A1B0_.wvu.PrintArea" localSheetId="15" hidden="1">'PPA ps3'!$B$1:$F$57</definedName>
    <definedName name="Z_DA068714_31DE_453E_8066_83B45426A1B0_.wvu.PrintArea" localSheetId="16" hidden="1">'PPA ps4'!$B$1:$F$19</definedName>
    <definedName name="Z_DA068714_31DE_453E_8066_83B45426A1B0_.wvu.PrintArea" localSheetId="12" hidden="1">psCover!#REF!</definedName>
    <definedName name="Z_DA068714_31DE_453E_8066_83B45426A1B0_.wvu.Rows" localSheetId="10" hidden="1">'I_Operating Pro Forma'!$10:$11,'I_Operating Pro Forma'!$14:$14,'I_Operating Pro Forma'!$16:$16,'I_Operating Pro Forma'!$17:$17,'I_Operating Pro Forma'!$19:$19,'I_Operating Pro Forma'!$20:$21,'I_Operating Pro Forma'!$22:$22,'I_Operating Pro Forma'!$44:$48</definedName>
    <definedName name="Z_DA068714_31DE_453E_8066_83B45426A1B0_.wvu.Rows" localSheetId="13" hidden="1">'PPA ps1'!#REF!,#REF!,'PPA ps1'!$55:$81</definedName>
    <definedName name="Z_DA068714_31DE_453E_8066_83B45426A1B0_.wvu.Rows" localSheetId="14" hidden="1">'PPA ps2'!#REF!,'PPA ps2'!$25:$25,'PPA ps2'!#REF!,'PPA ps2'!#REF!,'PPA ps2'!#REF!,'PPA ps2'!$28:$43,'PPA ps2'!$48:$54,'PPA ps2'!$56:$58</definedName>
    <definedName name="Z_DA068714_31DE_453E_8066_83B45426A1B0_.wvu.Rows" localSheetId="12" hidden="1">psCover!#REF!,[8]ps2!$11:$23,psCover!#REF!</definedName>
  </definedNames>
  <calcPr calcId="191028"/>
  <customWorkbookViews>
    <customWorkbookView name="Beto Sanchez - Personal View" guid="{27CD3F9E-A8F8-459C-9542-E3A25AF49F0F}" mergeInterval="0" personalView="1" maximized="1" windowWidth="1582" windowHeight="602" tabRatio="942" activeSheetId="13"/>
    <customWorkbookView name="arogers - Personal View" guid="{DA068714-31DE-453E-8066-83B45426A1B0}" mergeInterval="0" personalView="1" maximized="1" windowWidth="1276" windowHeight="774" tabRatio="734" activeSheetId="11"/>
    <customWorkbookView name="Ssocall - Personal View" guid="{11E1F5E4-CB48-4800-8BCA-5A4C7651C477}" mergeInterval="0" personalView="1" maximized="1" windowWidth="1148" windowHeight="651" tabRatio="734" activeSheetId="11"/>
    <customWorkbookView name="Daniel Gutman - Personal View" guid="{996927AF-2CA0-4EA7-84FB-22D43C3670BC}" mergeInterval="0" personalView="1" maximized="1" windowWidth="1584" windowHeight="654" tabRatio="942"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3" l="1"/>
  <c r="C46" i="53"/>
  <c r="E146" i="50"/>
  <c r="E141" i="50"/>
  <c r="E118" i="50"/>
  <c r="E73" i="50"/>
  <c r="E45" i="50"/>
  <c r="P12" i="59"/>
  <c r="M24" i="59"/>
  <c r="M18" i="59"/>
  <c r="M12" i="59"/>
  <c r="M28" i="59"/>
  <c r="M12" i="53" a="1"/>
  <c r="M12" i="53" s="1"/>
  <c r="E19" i="59"/>
  <c r="U8" i="59"/>
  <c r="F53" i="59"/>
  <c r="F41" i="59"/>
  <c r="F28" i="66" l="1"/>
  <c r="F25" i="66"/>
  <c r="J25" i="66"/>
  <c r="K26" i="66"/>
  <c r="R24" i="66"/>
  <c r="S27" i="66"/>
  <c r="W27" i="66"/>
  <c r="V28" i="66"/>
  <c r="F40" i="66"/>
  <c r="F48" i="66"/>
  <c r="G53" i="66"/>
  <c r="M61" i="66"/>
  <c r="G63" i="66"/>
  <c r="G64" i="66"/>
  <c r="M33" i="66"/>
  <c r="J35" i="66"/>
  <c r="M36" i="66"/>
  <c r="K41" i="66"/>
  <c r="J43" i="66"/>
  <c r="M44" i="66"/>
  <c r="K51" i="66"/>
  <c r="M52" i="66"/>
  <c r="K57" i="66"/>
  <c r="K59" i="66"/>
  <c r="J67" i="66"/>
  <c r="S32" i="66"/>
  <c r="R36" i="66"/>
  <c r="S39" i="66"/>
  <c r="S40" i="66"/>
  <c r="S48" i="66"/>
  <c r="R55" i="66"/>
  <c r="S56" i="66"/>
  <c r="R64" i="66"/>
  <c r="V35" i="66"/>
  <c r="W36" i="66"/>
  <c r="V41" i="66"/>
  <c r="V44" i="66"/>
  <c r="V49" i="66"/>
  <c r="V57" i="66"/>
  <c r="V59" i="66"/>
  <c r="V60" i="66"/>
  <c r="W65" i="66"/>
  <c r="W67" i="66"/>
  <c r="B62" i="66"/>
  <c r="B63" i="66"/>
  <c r="B64" i="66"/>
  <c r="B65" i="66"/>
  <c r="B66" i="66"/>
  <c r="B67" i="66"/>
  <c r="G71" i="66"/>
  <c r="S72" i="66"/>
  <c r="C83" i="66"/>
  <c r="C84" i="66"/>
  <c r="G84" i="66"/>
  <c r="C85" i="66"/>
  <c r="C86" i="66"/>
  <c r="C87" i="66"/>
  <c r="C88" i="66"/>
  <c r="M88" i="66"/>
  <c r="C89" i="66"/>
  <c r="C90" i="66"/>
  <c r="C91" i="66"/>
  <c r="K77" i="66"/>
  <c r="M78" i="66"/>
  <c r="M83" i="66"/>
  <c r="M85" i="66"/>
  <c r="K86" i="66"/>
  <c r="J90" i="66"/>
  <c r="R78" i="66"/>
  <c r="S79" i="66"/>
  <c r="S83" i="66"/>
  <c r="S84" i="66"/>
  <c r="S86" i="66"/>
  <c r="S87" i="66"/>
  <c r="R91" i="66"/>
  <c r="W79" i="66"/>
  <c r="V80" i="66"/>
  <c r="V85" i="66"/>
  <c r="W87" i="66"/>
  <c r="M91" i="66"/>
  <c r="K73" i="66"/>
  <c r="S61" i="66"/>
  <c r="R37" i="66"/>
  <c r="K49" i="66"/>
  <c r="M45" i="66"/>
  <c r="W25" i="66"/>
  <c r="I15" i="66"/>
  <c r="I17" i="66" s="1"/>
  <c r="K72" i="66" s="1"/>
  <c r="C71" i="53"/>
  <c r="C51" i="53"/>
  <c r="C37" i="53"/>
  <c r="U15" i="66"/>
  <c r="U17" i="66" s="1"/>
  <c r="C36" i="53"/>
  <c r="Q15" i="66"/>
  <c r="Q17" i="66" s="1"/>
  <c r="C35" i="53"/>
  <c r="C34" i="53"/>
  <c r="C33" i="53"/>
  <c r="E15" i="66"/>
  <c r="I94" i="66"/>
  <c r="A94" i="66"/>
  <c r="V77" i="66"/>
  <c r="W78" i="66"/>
  <c r="G79" i="66"/>
  <c r="J79" i="66"/>
  <c r="G80" i="66"/>
  <c r="K80" i="66"/>
  <c r="R80" i="66"/>
  <c r="J81" i="66"/>
  <c r="S81" i="66"/>
  <c r="R81" i="66"/>
  <c r="W81" i="66"/>
  <c r="J82" i="66"/>
  <c r="S82" i="66"/>
  <c r="F83" i="66"/>
  <c r="W83" i="66"/>
  <c r="V84" i="66"/>
  <c r="G85" i="66"/>
  <c r="F86" i="66"/>
  <c r="F87" i="66"/>
  <c r="J87" i="66"/>
  <c r="S88" i="66"/>
  <c r="V88" i="66"/>
  <c r="F89" i="66"/>
  <c r="K89" i="66"/>
  <c r="R89" i="66"/>
  <c r="V89" i="66"/>
  <c r="F90" i="66"/>
  <c r="S90" i="66"/>
  <c r="V90" i="66"/>
  <c r="F91" i="66"/>
  <c r="R71" i="66"/>
  <c r="V71" i="66"/>
  <c r="AD71" i="66"/>
  <c r="V72" i="66"/>
  <c r="AD72" i="66"/>
  <c r="F73" i="66"/>
  <c r="V73" i="66"/>
  <c r="AD73" i="66"/>
  <c r="J32" i="66"/>
  <c r="W32" i="66"/>
  <c r="G33" i="66"/>
  <c r="R33" i="66"/>
  <c r="F34" i="66"/>
  <c r="J34" i="66"/>
  <c r="K34" i="66"/>
  <c r="S34" i="66"/>
  <c r="W34" i="66"/>
  <c r="F35" i="66"/>
  <c r="S35" i="66"/>
  <c r="G36" i="66"/>
  <c r="J37" i="66"/>
  <c r="W37" i="66"/>
  <c r="F38" i="66"/>
  <c r="J38" i="66"/>
  <c r="R38" i="66"/>
  <c r="V39" i="66"/>
  <c r="J40" i="66"/>
  <c r="W40" i="66"/>
  <c r="G41" i="66"/>
  <c r="R41" i="66"/>
  <c r="J42" i="66"/>
  <c r="S42" i="66"/>
  <c r="W42" i="66"/>
  <c r="G43" i="66"/>
  <c r="S43" i="66"/>
  <c r="J45" i="66"/>
  <c r="R45" i="66"/>
  <c r="W45" i="66"/>
  <c r="F46" i="66"/>
  <c r="K46" i="66"/>
  <c r="S47" i="66"/>
  <c r="V47" i="66"/>
  <c r="J48" i="66"/>
  <c r="G49" i="66"/>
  <c r="R49" i="66"/>
  <c r="J50" i="66"/>
  <c r="S50" i="66"/>
  <c r="W50" i="66"/>
  <c r="G52" i="66"/>
  <c r="R52" i="66"/>
  <c r="V52" i="66"/>
  <c r="J53" i="66"/>
  <c r="S53" i="66"/>
  <c r="W53" i="66"/>
  <c r="G54" i="66"/>
  <c r="K54" i="66"/>
  <c r="V54" i="66"/>
  <c r="W55" i="66"/>
  <c r="F56" i="66"/>
  <c r="J56" i="66"/>
  <c r="G57" i="66"/>
  <c r="F57" i="66"/>
  <c r="R57" i="66"/>
  <c r="J58" i="66"/>
  <c r="S58" i="66"/>
  <c r="W58" i="66"/>
  <c r="F59" i="66"/>
  <c r="G60" i="66"/>
  <c r="R60" i="66"/>
  <c r="K61" i="66"/>
  <c r="W61" i="66"/>
  <c r="G62" i="66"/>
  <c r="K62" i="66"/>
  <c r="S62" i="66"/>
  <c r="K63" i="66"/>
  <c r="V63" i="66"/>
  <c r="K64" i="66"/>
  <c r="V64" i="66"/>
  <c r="G65" i="66"/>
  <c r="K65" i="66"/>
  <c r="R65" i="66"/>
  <c r="G66" i="66"/>
  <c r="M66" i="66"/>
  <c r="R66" i="66"/>
  <c r="W66" i="66"/>
  <c r="F67" i="66"/>
  <c r="R67" i="66"/>
  <c r="J22" i="66"/>
  <c r="S22" i="66"/>
  <c r="W22" i="66"/>
  <c r="G23" i="66"/>
  <c r="K23" i="66"/>
  <c r="R23" i="66"/>
  <c r="V23" i="66"/>
  <c r="J24" i="66"/>
  <c r="W24" i="66"/>
  <c r="S25" i="66"/>
  <c r="G26" i="66"/>
  <c r="R26" i="66"/>
  <c r="W26" i="66"/>
  <c r="F27" i="66"/>
  <c r="K27" i="66"/>
  <c r="K28" i="66"/>
  <c r="R28" i="66"/>
  <c r="G82" i="66" l="1"/>
  <c r="M22" i="66"/>
  <c r="M28" i="66"/>
  <c r="M55" i="66"/>
  <c r="M47" i="66"/>
  <c r="M39" i="66"/>
  <c r="M84" i="66"/>
  <c r="M60" i="66"/>
  <c r="O60" i="66" s="1"/>
  <c r="M71" i="66"/>
  <c r="K85" i="66"/>
  <c r="M72" i="66"/>
  <c r="M77" i="66"/>
  <c r="R39" i="66"/>
  <c r="G61" i="66"/>
  <c r="J91" i="66"/>
  <c r="S37" i="66"/>
  <c r="G22" i="66"/>
  <c r="G73" i="66"/>
  <c r="M27" i="66"/>
  <c r="N27" i="66" s="1"/>
  <c r="M58" i="66"/>
  <c r="M42" i="66"/>
  <c r="M90" i="66"/>
  <c r="N90" i="66" s="1"/>
  <c r="M26" i="66"/>
  <c r="M57" i="66"/>
  <c r="AA57" i="66" s="1"/>
  <c r="M41" i="66"/>
  <c r="M89" i="66"/>
  <c r="N89" i="66" s="1"/>
  <c r="M25" i="66"/>
  <c r="N25" i="66" s="1"/>
  <c r="M56" i="66"/>
  <c r="M40" i="66"/>
  <c r="N40" i="66" s="1"/>
  <c r="M43" i="66"/>
  <c r="M24" i="66"/>
  <c r="M87" i="66"/>
  <c r="M59" i="66"/>
  <c r="N59" i="66" s="1"/>
  <c r="M23" i="66"/>
  <c r="M54" i="66"/>
  <c r="AA54" i="66" s="1"/>
  <c r="M38" i="66"/>
  <c r="M86" i="66"/>
  <c r="M53" i="66"/>
  <c r="M32" i="66"/>
  <c r="M67" i="66"/>
  <c r="M51" i="66"/>
  <c r="O51" i="66" s="1"/>
  <c r="M35" i="66"/>
  <c r="N35" i="66" s="1"/>
  <c r="M50" i="66"/>
  <c r="M34" i="66"/>
  <c r="M82" i="66"/>
  <c r="M65" i="66"/>
  <c r="AA65" i="66" s="1"/>
  <c r="M49" i="66"/>
  <c r="AA49" i="66" s="1"/>
  <c r="M81" i="66"/>
  <c r="M64" i="66"/>
  <c r="M48" i="66"/>
  <c r="M80" i="66"/>
  <c r="M15" i="66"/>
  <c r="AA15" i="66" s="1"/>
  <c r="M63" i="66"/>
  <c r="O63" i="66" s="1"/>
  <c r="M79" i="66"/>
  <c r="M37" i="66"/>
  <c r="M62" i="66"/>
  <c r="M46" i="66"/>
  <c r="M73" i="66"/>
  <c r="S91" i="66"/>
  <c r="V67" i="66"/>
  <c r="S26" i="66"/>
  <c r="F43" i="66"/>
  <c r="Y74" i="66"/>
  <c r="F23" i="66"/>
  <c r="W88" i="66"/>
  <c r="G59" i="66"/>
  <c r="V36" i="66"/>
  <c r="R90" i="66"/>
  <c r="F84" i="66"/>
  <c r="J46" i="66"/>
  <c r="V58" i="66"/>
  <c r="R25" i="66"/>
  <c r="K48" i="66"/>
  <c r="S33" i="66"/>
  <c r="V87" i="66"/>
  <c r="W23" i="66"/>
  <c r="F51" i="66"/>
  <c r="J86" i="66"/>
  <c r="K53" i="66"/>
  <c r="V79" i="66"/>
  <c r="S36" i="66"/>
  <c r="W52" i="66"/>
  <c r="U74" i="66"/>
  <c r="W74" i="66" s="1"/>
  <c r="J89" i="66"/>
  <c r="V66" i="66"/>
  <c r="R58" i="66"/>
  <c r="K87" i="66"/>
  <c r="J85" i="66"/>
  <c r="V26" i="66"/>
  <c r="K56" i="66"/>
  <c r="W71" i="66"/>
  <c r="V55" i="66"/>
  <c r="K90" i="66"/>
  <c r="J26" i="66"/>
  <c r="F62" i="66"/>
  <c r="K35" i="66"/>
  <c r="F71" i="66"/>
  <c r="R84" i="66"/>
  <c r="F63" i="66"/>
  <c r="J49" i="66"/>
  <c r="W35" i="66"/>
  <c r="W90" i="66"/>
  <c r="W84" i="66"/>
  <c r="S67" i="66"/>
  <c r="R61" i="66"/>
  <c r="R50" i="66"/>
  <c r="K37" i="66"/>
  <c r="R87" i="66"/>
  <c r="G86" i="66"/>
  <c r="J64" i="66"/>
  <c r="K81" i="66"/>
  <c r="R48" i="66"/>
  <c r="W44" i="66"/>
  <c r="K79" i="66"/>
  <c r="V65" i="66"/>
  <c r="F64" i="66"/>
  <c r="R62" i="66"/>
  <c r="F52" i="66"/>
  <c r="J77" i="66"/>
  <c r="K50" i="66"/>
  <c r="S65" i="66"/>
  <c r="J61" i="66"/>
  <c r="R42" i="66"/>
  <c r="W73" i="66"/>
  <c r="K82" i="66"/>
  <c r="N77" i="66"/>
  <c r="G35" i="66"/>
  <c r="G90" i="66"/>
  <c r="R27" i="66"/>
  <c r="S24" i="66"/>
  <c r="V22" i="66"/>
  <c r="J62" i="66"/>
  <c r="G38" i="66"/>
  <c r="R88" i="66"/>
  <c r="W49" i="66"/>
  <c r="G46" i="66"/>
  <c r="V78" i="66"/>
  <c r="F65" i="66"/>
  <c r="W60" i="66"/>
  <c r="J51" i="66"/>
  <c r="K42" i="66"/>
  <c r="W39" i="66"/>
  <c r="J73" i="66"/>
  <c r="F85" i="66"/>
  <c r="R83" i="66"/>
  <c r="J80" i="66"/>
  <c r="S66" i="66"/>
  <c r="G51" i="66"/>
  <c r="R47" i="66"/>
  <c r="R43" i="66"/>
  <c r="R34" i="66"/>
  <c r="R32" i="66"/>
  <c r="V81" i="66"/>
  <c r="F80" i="66"/>
  <c r="C38" i="53"/>
  <c r="B35" i="53"/>
  <c r="B38" i="53" s="1"/>
  <c r="E61" i="59" s="1"/>
  <c r="G56" i="66"/>
  <c r="S52" i="66"/>
  <c r="G89" i="66"/>
  <c r="G77" i="66"/>
  <c r="G28" i="66"/>
  <c r="V24" i="66"/>
  <c r="J57" i="66"/>
  <c r="W54" i="66"/>
  <c r="R53" i="66"/>
  <c r="K45" i="66"/>
  <c r="F41" i="66"/>
  <c r="G40" i="66"/>
  <c r="V37" i="66"/>
  <c r="F33" i="66"/>
  <c r="G91" i="66"/>
  <c r="F77" i="66"/>
  <c r="J59" i="66"/>
  <c r="S55" i="66"/>
  <c r="J54" i="66"/>
  <c r="K43" i="66"/>
  <c r="V40" i="66"/>
  <c r="K38" i="66"/>
  <c r="F36" i="66"/>
  <c r="G34" i="66"/>
  <c r="V32" i="66"/>
  <c r="U29" i="66"/>
  <c r="W29" i="66" s="1"/>
  <c r="Y29" i="66"/>
  <c r="S60" i="66"/>
  <c r="Y68" i="66"/>
  <c r="E74" i="66"/>
  <c r="W89" i="66"/>
  <c r="R82" i="66"/>
  <c r="K25" i="66"/>
  <c r="E29" i="66"/>
  <c r="R56" i="66"/>
  <c r="F54" i="66"/>
  <c r="V50" i="66"/>
  <c r="G48" i="66"/>
  <c r="V45" i="66"/>
  <c r="R40" i="66"/>
  <c r="G25" i="66"/>
  <c r="W57" i="66"/>
  <c r="Q68" i="66"/>
  <c r="R68" i="66" s="1"/>
  <c r="S45" i="66"/>
  <c r="W72" i="66"/>
  <c r="V83" i="66"/>
  <c r="S28" i="66"/>
  <c r="F49" i="66"/>
  <c r="S41" i="66"/>
  <c r="S71" i="66"/>
  <c r="U68" i="66"/>
  <c r="V68" i="66" s="1"/>
  <c r="W47" i="66"/>
  <c r="K40" i="66"/>
  <c r="K32" i="66"/>
  <c r="O91" i="66"/>
  <c r="R79" i="66"/>
  <c r="S78" i="66"/>
  <c r="J28" i="66"/>
  <c r="F22" i="66"/>
  <c r="J63" i="66"/>
  <c r="V53" i="66"/>
  <c r="N50" i="66"/>
  <c r="V42" i="66"/>
  <c r="J41" i="66"/>
  <c r="R35" i="66"/>
  <c r="V34" i="66"/>
  <c r="K91" i="66"/>
  <c r="W80" i="66"/>
  <c r="V27" i="66"/>
  <c r="F26" i="66"/>
  <c r="J23" i="66"/>
  <c r="R22" i="66"/>
  <c r="J65" i="66"/>
  <c r="V62" i="66"/>
  <c r="W62" i="66"/>
  <c r="F58" i="66"/>
  <c r="G58" i="66"/>
  <c r="V51" i="66"/>
  <c r="W51" i="66"/>
  <c r="F37" i="66"/>
  <c r="G37" i="66"/>
  <c r="K33" i="66"/>
  <c r="J33" i="66"/>
  <c r="I68" i="66"/>
  <c r="S73" i="66"/>
  <c r="R73" i="66"/>
  <c r="W91" i="66"/>
  <c r="V91" i="66"/>
  <c r="J84" i="66"/>
  <c r="K84" i="66"/>
  <c r="Q29" i="66"/>
  <c r="V25" i="66"/>
  <c r="K67" i="66"/>
  <c r="W64" i="66"/>
  <c r="V61" i="66"/>
  <c r="S49" i="66"/>
  <c r="F32" i="66"/>
  <c r="E68" i="66"/>
  <c r="G32" i="66"/>
  <c r="V56" i="66"/>
  <c r="W56" i="66"/>
  <c r="J55" i="66"/>
  <c r="K55" i="66"/>
  <c r="R54" i="66"/>
  <c r="S54" i="66"/>
  <c r="F50" i="66"/>
  <c r="G50" i="66"/>
  <c r="V46" i="66"/>
  <c r="W46" i="66"/>
  <c r="R44" i="66"/>
  <c r="S44" i="66"/>
  <c r="V33" i="66"/>
  <c r="W33" i="66"/>
  <c r="U92" i="66"/>
  <c r="G88" i="66"/>
  <c r="F88" i="66"/>
  <c r="G78" i="66"/>
  <c r="E92" i="66"/>
  <c r="F78" i="66"/>
  <c r="J27" i="66"/>
  <c r="G67" i="66"/>
  <c r="S64" i="66"/>
  <c r="W63" i="66"/>
  <c r="W59" i="66"/>
  <c r="F55" i="66"/>
  <c r="G55" i="66"/>
  <c r="F53" i="66"/>
  <c r="R46" i="66"/>
  <c r="S46" i="66"/>
  <c r="V43" i="66"/>
  <c r="W43" i="66"/>
  <c r="I29" i="66"/>
  <c r="J60" i="66"/>
  <c r="K60" i="66"/>
  <c r="J47" i="66"/>
  <c r="K47" i="66"/>
  <c r="F45" i="66"/>
  <c r="G45" i="66"/>
  <c r="F42" i="66"/>
  <c r="G42" i="66"/>
  <c r="V38" i="66"/>
  <c r="W38" i="66"/>
  <c r="K36" i="66"/>
  <c r="J36" i="66"/>
  <c r="J71" i="66"/>
  <c r="K71" i="66"/>
  <c r="I74" i="66"/>
  <c r="V82" i="66"/>
  <c r="W82" i="66"/>
  <c r="R51" i="66"/>
  <c r="S51" i="66"/>
  <c r="W28" i="66"/>
  <c r="G27" i="66"/>
  <c r="K24" i="66"/>
  <c r="S23" i="66"/>
  <c r="K22" i="66"/>
  <c r="J66" i="66"/>
  <c r="K66" i="66"/>
  <c r="R63" i="66"/>
  <c r="S63" i="66"/>
  <c r="F61" i="66"/>
  <c r="F60" i="66"/>
  <c r="R59" i="66"/>
  <c r="S59" i="66"/>
  <c r="K58" i="66"/>
  <c r="V48" i="66"/>
  <c r="W48" i="66"/>
  <c r="G47" i="66"/>
  <c r="F47" i="66"/>
  <c r="K44" i="66"/>
  <c r="J44" i="66"/>
  <c r="R85" i="66"/>
  <c r="S85" i="66"/>
  <c r="J52" i="66"/>
  <c r="K52" i="66"/>
  <c r="F66" i="66"/>
  <c r="S57" i="66"/>
  <c r="G44" i="66"/>
  <c r="F44" i="66"/>
  <c r="J39" i="66"/>
  <c r="K39" i="66"/>
  <c r="Y92" i="66"/>
  <c r="J83" i="66"/>
  <c r="K83" i="66"/>
  <c r="F81" i="66"/>
  <c r="G81" i="66"/>
  <c r="I92" i="66"/>
  <c r="J78" i="66"/>
  <c r="K78" i="66"/>
  <c r="Q74" i="66"/>
  <c r="R72" i="66"/>
  <c r="F79" i="66"/>
  <c r="R77" i="66"/>
  <c r="S77" i="66"/>
  <c r="J88" i="66"/>
  <c r="K88" i="66"/>
  <c r="W41" i="66"/>
  <c r="S38" i="66"/>
  <c r="AD74" i="66"/>
  <c r="V86" i="66"/>
  <c r="W86" i="66"/>
  <c r="G83" i="66"/>
  <c r="Q92" i="66"/>
  <c r="S89" i="66"/>
  <c r="G87" i="66"/>
  <c r="R86" i="66"/>
  <c r="W85" i="66"/>
  <c r="S80" i="66"/>
  <c r="W77" i="66"/>
  <c r="H18" i="14" a="1"/>
  <c r="H18" i="14" s="1"/>
  <c r="AA51" i="66" l="1"/>
  <c r="AA25" i="66"/>
  <c r="AC25" i="66" s="1"/>
  <c r="O25" i="66"/>
  <c r="O57" i="66"/>
  <c r="N57" i="66"/>
  <c r="N49" i="66"/>
  <c r="M29" i="66"/>
  <c r="N51" i="66"/>
  <c r="AA59" i="66"/>
  <c r="AB59" i="66" s="1"/>
  <c r="O59" i="66"/>
  <c r="M68" i="66"/>
  <c r="O65" i="66"/>
  <c r="N65" i="66"/>
  <c r="O49" i="66"/>
  <c r="Y18" i="66"/>
  <c r="N54" i="66"/>
  <c r="O54" i="66"/>
  <c r="V74" i="66"/>
  <c r="AA27" i="66"/>
  <c r="AB27" i="66" s="1"/>
  <c r="Y16" i="66"/>
  <c r="AA60" i="66"/>
  <c r="AB60" i="66" s="1"/>
  <c r="S68" i="66"/>
  <c r="AA35" i="66"/>
  <c r="AB35" i="66" s="1"/>
  <c r="O35" i="66"/>
  <c r="N60" i="66"/>
  <c r="AA40" i="66"/>
  <c r="AB40" i="66" s="1"/>
  <c r="W68" i="66"/>
  <c r="AA77" i="66"/>
  <c r="AB77" i="66" s="1"/>
  <c r="O77" i="66"/>
  <c r="V29" i="66"/>
  <c r="O40" i="66"/>
  <c r="O50" i="66"/>
  <c r="AA91" i="66"/>
  <c r="AB91" i="66" s="1"/>
  <c r="AA90" i="66"/>
  <c r="AB90" i="66" s="1"/>
  <c r="O90" i="66"/>
  <c r="N91" i="66"/>
  <c r="U18" i="66"/>
  <c r="AA50" i="66"/>
  <c r="AC50" i="66" s="1"/>
  <c r="O27" i="66"/>
  <c r="O89" i="66"/>
  <c r="AA89" i="66"/>
  <c r="AC89" i="66" s="1"/>
  <c r="AA63" i="66"/>
  <c r="AC63" i="66" s="1"/>
  <c r="N63" i="66"/>
  <c r="N47" i="66"/>
  <c r="O47" i="66"/>
  <c r="AA47" i="66"/>
  <c r="N80" i="66"/>
  <c r="O80" i="66"/>
  <c r="AA80" i="66"/>
  <c r="O38" i="66"/>
  <c r="AA38" i="66"/>
  <c r="N38" i="66"/>
  <c r="K74" i="66"/>
  <c r="N71" i="66"/>
  <c r="M74" i="66"/>
  <c r="O71" i="66"/>
  <c r="AA71" i="66"/>
  <c r="AA39" i="66"/>
  <c r="N41" i="66"/>
  <c r="AA41" i="66"/>
  <c r="O41" i="66"/>
  <c r="V92" i="66"/>
  <c r="W92" i="66"/>
  <c r="AA72" i="66"/>
  <c r="AA24" i="66"/>
  <c r="AC65" i="66"/>
  <c r="AB65" i="66"/>
  <c r="AC49" i="66"/>
  <c r="AB49" i="66"/>
  <c r="R92" i="66"/>
  <c r="S92" i="66"/>
  <c r="O56" i="66"/>
  <c r="AA56" i="66"/>
  <c r="N56" i="66"/>
  <c r="O61" i="66"/>
  <c r="AA61" i="66"/>
  <c r="N61" i="66"/>
  <c r="O34" i="66"/>
  <c r="N34" i="66"/>
  <c r="AA34" i="66"/>
  <c r="O23" i="66"/>
  <c r="N23" i="66"/>
  <c r="AA23" i="66"/>
  <c r="J68" i="66"/>
  <c r="K68" i="66"/>
  <c r="N87" i="66"/>
  <c r="O87" i="66"/>
  <c r="AA87" i="66"/>
  <c r="AC51" i="66"/>
  <c r="AB51" i="66"/>
  <c r="N78" i="66"/>
  <c r="O78" i="66"/>
  <c r="AA78" i="66"/>
  <c r="M92" i="66"/>
  <c r="F14" i="59" s="1"/>
  <c r="N85" i="66"/>
  <c r="O85" i="66"/>
  <c r="AA85" i="66"/>
  <c r="N67" i="66"/>
  <c r="AA67" i="66"/>
  <c r="O67" i="66"/>
  <c r="N58" i="66"/>
  <c r="AA58" i="66"/>
  <c r="O58" i="66"/>
  <c r="O53" i="66"/>
  <c r="AA53" i="66"/>
  <c r="N53" i="66"/>
  <c r="N55" i="66"/>
  <c r="AA55" i="66"/>
  <c r="O55" i="66"/>
  <c r="O82" i="66"/>
  <c r="AA82" i="66"/>
  <c r="N26" i="66"/>
  <c r="O26" i="66"/>
  <c r="AA26" i="66"/>
  <c r="Q16" i="66"/>
  <c r="R29" i="66"/>
  <c r="Q18" i="66"/>
  <c r="S29" i="66"/>
  <c r="AC54" i="66"/>
  <c r="AB54" i="66"/>
  <c r="O42" i="66"/>
  <c r="AA42" i="66"/>
  <c r="N42" i="66"/>
  <c r="N52" i="66"/>
  <c r="O52" i="66"/>
  <c r="AA52" i="66"/>
  <c r="N64" i="66"/>
  <c r="O64" i="66"/>
  <c r="AA64" i="66"/>
  <c r="N28" i="66"/>
  <c r="O28" i="66"/>
  <c r="AA28" i="66"/>
  <c r="N84" i="66"/>
  <c r="O84" i="66"/>
  <c r="AA84" i="66"/>
  <c r="N44" i="66"/>
  <c r="AA44" i="66"/>
  <c r="O44" i="66"/>
  <c r="N33" i="66"/>
  <c r="O33" i="66"/>
  <c r="AA33" i="66"/>
  <c r="K92" i="66"/>
  <c r="J92" i="66"/>
  <c r="N81" i="66"/>
  <c r="AA81" i="66"/>
  <c r="O81" i="66"/>
  <c r="O43" i="66"/>
  <c r="AA43" i="66"/>
  <c r="N43" i="66"/>
  <c r="U16" i="66"/>
  <c r="O83" i="66"/>
  <c r="AA83" i="66"/>
  <c r="N83" i="66"/>
  <c r="I16" i="66"/>
  <c r="J72" i="66" s="1"/>
  <c r="I18" i="66"/>
  <c r="J29" i="66"/>
  <c r="K29" i="66"/>
  <c r="G92" i="66"/>
  <c r="O73" i="66"/>
  <c r="AA73" i="66"/>
  <c r="N73" i="66"/>
  <c r="O86" i="66"/>
  <c r="AA86" i="66"/>
  <c r="N86" i="66"/>
  <c r="S74" i="66"/>
  <c r="R74" i="66"/>
  <c r="AC57" i="66"/>
  <c r="AB57" i="66"/>
  <c r="AC40" i="66"/>
  <c r="N45" i="66"/>
  <c r="AA45" i="66"/>
  <c r="O45" i="66"/>
  <c r="O79" i="66"/>
  <c r="AA79" i="66"/>
  <c r="N79" i="66"/>
  <c r="N36" i="66"/>
  <c r="AA36" i="66"/>
  <c r="O36" i="66"/>
  <c r="AB25" i="66"/>
  <c r="O62" i="66"/>
  <c r="AA62" i="66"/>
  <c r="N62" i="66"/>
  <c r="N66" i="66"/>
  <c r="O66" i="66"/>
  <c r="AA66" i="66"/>
  <c r="O32" i="66"/>
  <c r="AA32" i="66"/>
  <c r="N32" i="66"/>
  <c r="N88" i="66"/>
  <c r="O88" i="66"/>
  <c r="AA88" i="66"/>
  <c r="E18" i="66"/>
  <c r="O48" i="66"/>
  <c r="AA48" i="66"/>
  <c r="N48" i="66"/>
  <c r="O46" i="66"/>
  <c r="AA46" i="66"/>
  <c r="N46" i="66"/>
  <c r="N37" i="66"/>
  <c r="AA37" i="66"/>
  <c r="O37" i="66"/>
  <c r="N22" i="66"/>
  <c r="O22" i="66"/>
  <c r="AA22" i="66"/>
  <c r="E16" i="66"/>
  <c r="E17" i="66" s="1"/>
  <c r="C4" i="63"/>
  <c r="G13" i="60"/>
  <c r="L48" i="14"/>
  <c r="L42" i="14"/>
  <c r="F45" i="14"/>
  <c r="D45" i="14"/>
  <c r="F44" i="14"/>
  <c r="D44" i="14"/>
  <c r="H19" i="14" a="1"/>
  <c r="H19" i="14" s="1"/>
  <c r="C7" i="14"/>
  <c r="C9" i="14" a="1"/>
  <c r="C9" i="14" s="1"/>
  <c r="J74" i="66" l="1"/>
  <c r="F13" i="59"/>
  <c r="F12" i="59"/>
  <c r="AC59" i="66"/>
  <c r="G72" i="66"/>
  <c r="G39" i="66"/>
  <c r="G24" i="66"/>
  <c r="G74" i="66"/>
  <c r="G29" i="66"/>
  <c r="G68" i="66"/>
  <c r="F72" i="66"/>
  <c r="F82" i="66"/>
  <c r="F24" i="66"/>
  <c r="F39" i="66"/>
  <c r="F29" i="66"/>
  <c r="F74" i="66"/>
  <c r="F68" i="66"/>
  <c r="F92" i="66"/>
  <c r="AC60" i="66"/>
  <c r="M18" i="66"/>
  <c r="AC27" i="66"/>
  <c r="AB50" i="66"/>
  <c r="M16" i="66"/>
  <c r="M17" i="66" s="1"/>
  <c r="AC77" i="66"/>
  <c r="AB89" i="66"/>
  <c r="AA29" i="66"/>
  <c r="AC35" i="66"/>
  <c r="AB63" i="66"/>
  <c r="AC90" i="66"/>
  <c r="AC91" i="66"/>
  <c r="O29" i="66"/>
  <c r="AC82" i="66"/>
  <c r="AC85" i="66"/>
  <c r="AB85" i="66"/>
  <c r="AC23" i="66"/>
  <c r="AB23" i="66"/>
  <c r="AB47" i="66"/>
  <c r="AC47" i="66"/>
  <c r="O68" i="66"/>
  <c r="AA68" i="66"/>
  <c r="N68" i="66"/>
  <c r="AB45" i="66"/>
  <c r="AC45" i="66"/>
  <c r="AB81" i="66"/>
  <c r="AC81" i="66"/>
  <c r="AC44" i="66"/>
  <c r="AB44" i="66"/>
  <c r="AC64" i="66"/>
  <c r="AB64" i="66"/>
  <c r="AB56" i="66"/>
  <c r="AC56" i="66"/>
  <c r="AB86" i="66"/>
  <c r="AC86" i="66"/>
  <c r="AB58" i="66"/>
  <c r="AC58" i="66"/>
  <c r="AB32" i="66"/>
  <c r="AC32" i="66"/>
  <c r="AB55" i="66"/>
  <c r="AC55" i="66"/>
  <c r="AB78" i="66"/>
  <c r="AC78" i="66"/>
  <c r="AB71" i="66"/>
  <c r="AC71" i="66"/>
  <c r="AC46" i="66"/>
  <c r="AB46" i="66"/>
  <c r="AB42" i="66"/>
  <c r="AC42" i="66"/>
  <c r="O92" i="66"/>
  <c r="AA92" i="66"/>
  <c r="N92" i="66"/>
  <c r="AB34" i="66"/>
  <c r="AC34" i="66"/>
  <c r="AC36" i="66"/>
  <c r="AB36" i="66"/>
  <c r="AB62" i="66"/>
  <c r="AC62" i="66"/>
  <c r="AB43" i="66"/>
  <c r="AC43" i="66"/>
  <c r="AB52" i="66"/>
  <c r="AC52" i="66"/>
  <c r="AC41" i="66"/>
  <c r="AB41" i="66"/>
  <c r="AC80" i="66"/>
  <c r="AB80" i="66"/>
  <c r="AB88" i="66"/>
  <c r="AC88" i="66"/>
  <c r="AB48" i="66"/>
  <c r="AC48" i="66"/>
  <c r="AB26" i="66"/>
  <c r="AC26" i="66"/>
  <c r="AB87" i="66"/>
  <c r="AC87" i="66"/>
  <c r="AC38" i="66"/>
  <c r="AB38" i="66"/>
  <c r="AB22" i="66"/>
  <c r="AC22" i="66"/>
  <c r="AB37" i="66"/>
  <c r="AC37" i="66"/>
  <c r="AB66" i="66"/>
  <c r="AC66" i="66"/>
  <c r="AC73" i="66"/>
  <c r="AB73" i="66"/>
  <c r="AC33" i="66"/>
  <c r="AB33" i="66"/>
  <c r="AB67" i="66"/>
  <c r="AC67" i="66"/>
  <c r="AA74" i="66"/>
  <c r="O74" i="66"/>
  <c r="N74" i="66"/>
  <c r="AB84" i="66"/>
  <c r="AC84" i="66"/>
  <c r="AB79" i="66"/>
  <c r="AC79" i="66"/>
  <c r="AB83" i="66"/>
  <c r="AC83" i="66"/>
  <c r="AB28" i="66"/>
  <c r="AC28" i="66"/>
  <c r="AB53" i="66"/>
  <c r="AC53" i="66"/>
  <c r="AB61" i="66"/>
  <c r="AC61" i="66"/>
  <c r="F12" i="49"/>
  <c r="C3" i="59"/>
  <c r="K3" i="59"/>
  <c r="L3" i="57"/>
  <c r="B3" i="57"/>
  <c r="B3" i="65"/>
  <c r="B3" i="49"/>
  <c r="B3" i="55"/>
  <c r="B2" i="50"/>
  <c r="B3" i="52"/>
  <c r="O39" i="66" l="1"/>
  <c r="O72" i="66"/>
  <c r="O24" i="66"/>
  <c r="AA16" i="66"/>
  <c r="AA17" i="66" s="1"/>
  <c r="AC74" i="66" s="1"/>
  <c r="N39" i="66"/>
  <c r="N72" i="66"/>
  <c r="N24" i="66"/>
  <c r="N82" i="66"/>
  <c r="N29" i="66"/>
  <c r="F15" i="59"/>
  <c r="AC29" i="66"/>
  <c r="AC92" i="66"/>
  <c r="AB92" i="66"/>
  <c r="AB68" i="66"/>
  <c r="AC68" i="66"/>
  <c r="AB74" i="66"/>
  <c r="AA18" i="66"/>
  <c r="M12" i="52"/>
  <c r="M9" i="52"/>
  <c r="D13" i="52"/>
  <c r="D12" i="52"/>
  <c r="D11" i="52"/>
  <c r="D10" i="52"/>
  <c r="D9" i="52"/>
  <c r="D7" i="52"/>
  <c r="M7" i="52"/>
  <c r="G74" i="55"/>
  <c r="H60" i="59"/>
  <c r="T14" i="59" s="1"/>
  <c r="E60" i="59"/>
  <c r="G62" i="59"/>
  <c r="I8" i="63"/>
  <c r="N73" i="60"/>
  <c r="L36" i="14"/>
  <c r="E14" i="59" l="1"/>
  <c r="E13" i="59"/>
  <c r="E12" i="59"/>
  <c r="AC72" i="66"/>
  <c r="AC39" i="66"/>
  <c r="AC24" i="66"/>
  <c r="E20" i="59"/>
  <c r="AB72" i="66"/>
  <c r="AB82" i="66"/>
  <c r="AB39" i="66"/>
  <c r="AB24" i="66"/>
  <c r="AB29" i="66"/>
  <c r="E63" i="59"/>
  <c r="L33" i="14" l="1"/>
  <c r="L39" i="14"/>
  <c r="E51" i="61" l="1"/>
  <c r="E52" i="61"/>
  <c r="E53" i="61"/>
  <c r="E54" i="61"/>
  <c r="E50" i="61"/>
  <c r="B9" i="63" l="1"/>
  <c r="F32" i="15" l="1"/>
  <c r="F31" i="15"/>
  <c r="F30" i="15"/>
  <c r="F29" i="15"/>
  <c r="F28" i="15"/>
  <c r="F27" i="15"/>
  <c r="F26" i="15"/>
  <c r="F25" i="15"/>
  <c r="F24" i="15"/>
  <c r="F23" i="15"/>
  <c r="F22" i="15"/>
  <c r="F21" i="15"/>
  <c r="F20" i="15"/>
  <c r="F19" i="15"/>
  <c r="F18" i="15"/>
  <c r="F17" i="15"/>
  <c r="F16" i="15"/>
  <c r="F15" i="15"/>
  <c r="F14" i="15"/>
  <c r="F13" i="15"/>
  <c r="F12" i="15"/>
  <c r="F11" i="15"/>
  <c r="F10" i="15"/>
  <c r="F9" i="15"/>
  <c r="F8" i="15"/>
  <c r="F7" i="15"/>
  <c r="L44" i="19" l="1"/>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5" i="63"/>
  <c r="F29" i="14"/>
  <c r="B7" i="64"/>
  <c r="F36" i="15" l="1"/>
  <c r="F37" i="15" s="1"/>
  <c r="B8" i="64"/>
  <c r="F12" i="14"/>
  <c r="F13" i="14"/>
  <c r="F14" i="14"/>
  <c r="F11" i="14"/>
  <c r="AJ32" i="61"/>
  <c r="AK32" i="61"/>
  <c r="AL32" i="61"/>
  <c r="AM32" i="61"/>
  <c r="AN32" i="61"/>
  <c r="AO32" i="61"/>
  <c r="AP32" i="61"/>
  <c r="AQ32" i="61"/>
  <c r="AR32" i="61"/>
  <c r="AS32" i="61"/>
  <c r="F28" i="61" l="1"/>
  <c r="G69" i="15" s="1"/>
  <c r="H69" i="15" s="1"/>
  <c r="C22" i="53"/>
  <c r="C17" i="53"/>
  <c r="G28" i="61" l="1"/>
  <c r="H28" i="61" s="1"/>
  <c r="I28" i="61" s="1"/>
  <c r="J28" i="61" s="1"/>
  <c r="K28" i="61" s="1"/>
  <c r="L28" i="61" s="1"/>
  <c r="M28" i="61" s="1"/>
  <c r="N28" i="61" s="1"/>
  <c r="O28" i="61" s="1"/>
  <c r="P28" i="61" s="1"/>
  <c r="Q28" i="61" s="1"/>
  <c r="R28" i="61" s="1"/>
  <c r="S28" i="61" s="1"/>
  <c r="T28" i="61" s="1"/>
  <c r="U28" i="61" s="1"/>
  <c r="V28" i="61" s="1"/>
  <c r="W28" i="61" s="1"/>
  <c r="X28" i="61" s="1"/>
  <c r="Y28" i="61" s="1"/>
  <c r="Z28" i="61" s="1"/>
  <c r="AA28" i="61" s="1"/>
  <c r="AB28" i="61" s="1"/>
  <c r="AC28" i="61" s="1"/>
  <c r="AD28" i="61" s="1"/>
  <c r="AE28" i="61" s="1"/>
  <c r="AF28" i="61" s="1"/>
  <c r="AG28" i="61" s="1"/>
  <c r="AH28" i="61" s="1"/>
  <c r="AI28" i="61" s="1"/>
  <c r="AJ28" i="61" s="1"/>
  <c r="AK28" i="61" s="1"/>
  <c r="AL28" i="61" s="1"/>
  <c r="AM28" i="61" s="1"/>
  <c r="AN28" i="61" s="1"/>
  <c r="AO28" i="61" s="1"/>
  <c r="AP28" i="61" s="1"/>
  <c r="AQ28" i="61" s="1"/>
  <c r="AR28" i="61" s="1"/>
  <c r="AS28" i="61" s="1"/>
  <c r="H31" i="15"/>
  <c r="H30" i="15"/>
  <c r="H29" i="15"/>
  <c r="H28" i="15"/>
  <c r="H27" i="15"/>
  <c r="H26" i="15"/>
  <c r="H25" i="15"/>
  <c r="H24" i="15"/>
  <c r="H23" i="15"/>
  <c r="H22" i="15"/>
  <c r="H21" i="15"/>
  <c r="H20" i="15"/>
  <c r="H19" i="15"/>
  <c r="H18" i="15"/>
  <c r="H17" i="15"/>
  <c r="H16" i="15"/>
  <c r="H15" i="15"/>
  <c r="H14" i="15"/>
  <c r="H13" i="15"/>
  <c r="H12" i="15"/>
  <c r="H11" i="15"/>
  <c r="H10" i="15"/>
  <c r="D36" i="15"/>
  <c r="E68" i="50" l="1"/>
  <c r="L53" i="14" l="1"/>
  <c r="C15" i="14"/>
  <c r="C14" i="14"/>
  <c r="F21" i="64" s="1"/>
  <c r="C21" i="14" a="1"/>
  <c r="C21" i="14" s="1"/>
  <c r="C22" i="14" s="1" a="1"/>
  <c r="C22" i="14" s="1"/>
  <c r="E22" i="59" l="1"/>
  <c r="E24" i="59"/>
  <c r="E62" i="59"/>
  <c r="P73" i="60" s="1"/>
  <c r="C23" i="14" a="1"/>
  <c r="C23" i="14" s="1"/>
  <c r="I9" i="63" l="1"/>
  <c r="C24" i="14" a="1"/>
  <c r="C24" i="14" s="1"/>
  <c r="C25" i="14" s="1" a="1"/>
  <c r="C25" i="14" s="1"/>
  <c r="C26" i="14" l="1" a="1"/>
  <c r="C26" i="14" s="1"/>
  <c r="D21" i="14" l="1"/>
  <c r="G47" i="15"/>
  <c r="G46" i="15"/>
  <c r="G45" i="15"/>
  <c r="G58" i="15"/>
  <c r="G59" i="15"/>
  <c r="G60" i="15"/>
  <c r="G61" i="15"/>
  <c r="G62" i="15"/>
  <c r="G63" i="15"/>
  <c r="G57" i="15"/>
  <c r="G55" i="15"/>
  <c r="E51" i="15"/>
  <c r="E50" i="15"/>
  <c r="H8" i="15"/>
  <c r="H9" i="15"/>
  <c r="H32" i="15"/>
  <c r="H7" i="15"/>
  <c r="G15" i="60"/>
  <c r="G14" i="60"/>
  <c r="G11" i="60"/>
  <c r="G10" i="60"/>
  <c r="G9" i="60"/>
  <c r="G8" i="60"/>
  <c r="G7" i="60"/>
  <c r="G6" i="60"/>
  <c r="K11" i="60"/>
  <c r="K10" i="60"/>
  <c r="H36" i="15" l="1" a="1"/>
  <c r="H36" i="15" s="1"/>
  <c r="G48" i="15"/>
  <c r="H37" i="15" l="1" a="1"/>
  <c r="H37" i="15" s="1"/>
  <c r="B20" i="60"/>
  <c r="B17" i="60"/>
  <c r="B10" i="60"/>
  <c r="B7" i="60"/>
  <c r="M26" i="53"/>
  <c r="M25" i="53"/>
  <c r="M24" i="53"/>
  <c r="M23" i="53"/>
  <c r="M21" i="53"/>
  <c r="M20" i="53"/>
  <c r="M19" i="53"/>
  <c r="G19" i="61"/>
  <c r="H19" i="61" s="1"/>
  <c r="I19" i="61" s="1"/>
  <c r="J19" i="61" s="1"/>
  <c r="K19" i="61" s="1"/>
  <c r="L19" i="61" s="1"/>
  <c r="M19" i="61" s="1"/>
  <c r="N19" i="61" s="1"/>
  <c r="O19" i="61" s="1"/>
  <c r="P19" i="61" s="1"/>
  <c r="Q19" i="61" s="1"/>
  <c r="R19" i="61" s="1"/>
  <c r="S19" i="61" s="1"/>
  <c r="T19" i="61" s="1"/>
  <c r="U19" i="61" s="1"/>
  <c r="V19" i="61" s="1"/>
  <c r="W19" i="61" s="1"/>
  <c r="X19" i="61" s="1"/>
  <c r="Y19" i="61" s="1"/>
  <c r="Z19" i="61" s="1"/>
  <c r="AA19" i="61" s="1"/>
  <c r="AB19" i="61" s="1"/>
  <c r="AC19" i="61" s="1"/>
  <c r="AD19" i="61" s="1"/>
  <c r="AE19" i="61" s="1"/>
  <c r="AF19" i="61" s="1"/>
  <c r="AG19" i="61" s="1"/>
  <c r="AH19" i="61" s="1"/>
  <c r="AI19" i="61" s="1"/>
  <c r="AJ19" i="61" s="1"/>
  <c r="AK19" i="61" s="1"/>
  <c r="AL19" i="61" s="1"/>
  <c r="AM19" i="61" s="1"/>
  <c r="AN19" i="61" s="1"/>
  <c r="AO19" i="61" s="1"/>
  <c r="AP19" i="61" s="1"/>
  <c r="AQ19" i="61" s="1"/>
  <c r="AR19" i="61" s="1"/>
  <c r="AS19" i="61" s="1"/>
  <c r="H38" i="15" l="1" a="1"/>
  <c r="H38" i="15" s="1"/>
  <c r="F6" i="61"/>
  <c r="D51" i="61"/>
  <c r="D52" i="61"/>
  <c r="D53" i="61"/>
  <c r="D54" i="61"/>
  <c r="D50" i="61"/>
  <c r="D45" i="61"/>
  <c r="D46" i="61"/>
  <c r="D47" i="61"/>
  <c r="D48" i="61"/>
  <c r="D44" i="61"/>
  <c r="H39" i="15" l="1" a="1"/>
  <c r="H39" i="15" s="1"/>
  <c r="D29" i="61"/>
  <c r="D30" i="61"/>
  <c r="D31" i="61"/>
  <c r="D32" i="61"/>
  <c r="D28" i="61"/>
  <c r="G5" i="61"/>
  <c r="G16" i="61"/>
  <c r="H16" i="61" s="1"/>
  <c r="I16" i="61" s="1"/>
  <c r="J16" i="61" s="1"/>
  <c r="K16" i="61" s="1"/>
  <c r="L16" i="61" s="1"/>
  <c r="M16" i="61" s="1"/>
  <c r="N16" i="61" s="1"/>
  <c r="O16" i="61" s="1"/>
  <c r="P16" i="61" s="1"/>
  <c r="Q16" i="61" s="1"/>
  <c r="R16" i="61" s="1"/>
  <c r="S16" i="61" s="1"/>
  <c r="T16" i="61" s="1"/>
  <c r="U16" i="61" s="1"/>
  <c r="V16" i="61" s="1"/>
  <c r="W16" i="61" s="1"/>
  <c r="X16" i="61" s="1"/>
  <c r="Y16" i="61" s="1"/>
  <c r="Z16" i="61" s="1"/>
  <c r="AA16" i="61" s="1"/>
  <c r="AB16" i="61" s="1"/>
  <c r="AC16" i="61" s="1"/>
  <c r="AD16" i="61" s="1"/>
  <c r="AE16" i="61" s="1"/>
  <c r="AF16" i="61" s="1"/>
  <c r="AG16" i="61" s="1"/>
  <c r="AH16" i="61" s="1"/>
  <c r="AI16" i="61" s="1"/>
  <c r="AJ16" i="61" s="1"/>
  <c r="AK16" i="61" s="1"/>
  <c r="AL16" i="61" s="1"/>
  <c r="AM16" i="61" s="1"/>
  <c r="AN16" i="61" s="1"/>
  <c r="AO16" i="61" s="1"/>
  <c r="AP16" i="61" s="1"/>
  <c r="AQ16" i="61" s="1"/>
  <c r="AR16" i="61" s="1"/>
  <c r="AS16" i="61" s="1"/>
  <c r="F11" i="61"/>
  <c r="G51" i="15" s="1"/>
  <c r="G20" i="61"/>
  <c r="H20" i="61" s="1"/>
  <c r="I20" i="61" s="1"/>
  <c r="J20" i="61" s="1"/>
  <c r="K20" i="61" s="1"/>
  <c r="L20" i="61" s="1"/>
  <c r="G4" i="61"/>
  <c r="H4" i="61" s="1"/>
  <c r="I4"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AL17" i="61" s="1"/>
  <c r="AM17" i="61" s="1"/>
  <c r="AN17" i="61" s="1"/>
  <c r="AO17" i="61" s="1"/>
  <c r="AP17" i="61" s="1"/>
  <c r="AQ17" i="61" s="1"/>
  <c r="AR17" i="61" s="1"/>
  <c r="AS17" i="61" s="1"/>
  <c r="G18" i="61"/>
  <c r="H18" i="61" s="1"/>
  <c r="I18" i="61" s="1"/>
  <c r="J18" i="61" s="1"/>
  <c r="K18" i="61" s="1"/>
  <c r="L18" i="61" s="1"/>
  <c r="M18" i="61" s="1"/>
  <c r="N18" i="61" s="1"/>
  <c r="O18" i="61" s="1"/>
  <c r="P18" i="61" s="1"/>
  <c r="Q18" i="61" s="1"/>
  <c r="R18" i="61" s="1"/>
  <c r="S18" i="61" s="1"/>
  <c r="T18" i="61" s="1"/>
  <c r="U18" i="61" s="1"/>
  <c r="V18" i="61" s="1"/>
  <c r="W18" i="61" s="1"/>
  <c r="X18" i="61" s="1"/>
  <c r="Y18" i="61" s="1"/>
  <c r="Z18" i="61" s="1"/>
  <c r="AA18" i="61" s="1"/>
  <c r="AB18" i="61" s="1"/>
  <c r="AC18" i="61" s="1"/>
  <c r="AD18" i="61" s="1"/>
  <c r="AE18" i="61" s="1"/>
  <c r="AF18" i="61" s="1"/>
  <c r="AG18" i="61" s="1"/>
  <c r="AH18" i="61" s="1"/>
  <c r="AI18" i="61" s="1"/>
  <c r="AJ18" i="61" s="1"/>
  <c r="AK18" i="61" s="1"/>
  <c r="AL18" i="61" s="1"/>
  <c r="AM18" i="61" s="1"/>
  <c r="AN18" i="61" s="1"/>
  <c r="AO18" i="61" s="1"/>
  <c r="AP18" i="61" s="1"/>
  <c r="AQ18" i="61" s="1"/>
  <c r="AR18" i="61" s="1"/>
  <c r="AS18" i="61" s="1"/>
  <c r="D20" i="61"/>
  <c r="D21" i="61"/>
  <c r="G21" i="61"/>
  <c r="H21" i="61" s="1"/>
  <c r="I21" i="61" s="1"/>
  <c r="J21" i="61" s="1"/>
  <c r="K21" i="61" s="1"/>
  <c r="L21" i="61" s="1"/>
  <c r="M21" i="61" s="1"/>
  <c r="N21" i="61" s="1"/>
  <c r="O21" i="61" s="1"/>
  <c r="P21" i="61" s="1"/>
  <c r="Q21" i="61" s="1"/>
  <c r="R21" i="61" s="1"/>
  <c r="S21" i="61" s="1"/>
  <c r="T21" i="61" s="1"/>
  <c r="U21" i="61" s="1"/>
  <c r="V21" i="61" s="1"/>
  <c r="W21" i="61" s="1"/>
  <c r="X21" i="61" s="1"/>
  <c r="Y21" i="61" s="1"/>
  <c r="Z21" i="61" s="1"/>
  <c r="AA21" i="61" s="1"/>
  <c r="AB21" i="61" s="1"/>
  <c r="AC21" i="61" s="1"/>
  <c r="AD21" i="61" s="1"/>
  <c r="AE21" i="61" s="1"/>
  <c r="AF21" i="61" s="1"/>
  <c r="AG21" i="61" s="1"/>
  <c r="AH21" i="61" s="1"/>
  <c r="AI21" i="61" s="1"/>
  <c r="AJ21" i="61" s="1"/>
  <c r="AK21" i="61" s="1"/>
  <c r="AL21" i="61" s="1"/>
  <c r="AM21" i="61" s="1"/>
  <c r="AN21" i="61" s="1"/>
  <c r="AO21" i="61" s="1"/>
  <c r="AP21" i="61" s="1"/>
  <c r="AQ21" i="61" s="1"/>
  <c r="AR21" i="61" s="1"/>
  <c r="AS21" i="61" s="1"/>
  <c r="K90" i="60"/>
  <c r="C90" i="60"/>
  <c r="D37" i="15"/>
  <c r="H40" i="15" l="1" a="1"/>
  <c r="H40" i="15" s="1"/>
  <c r="F12" i="61"/>
  <c r="G10" i="61"/>
  <c r="H10" i="61" s="1"/>
  <c r="F7" i="61"/>
  <c r="J4" i="61"/>
  <c r="G22" i="61"/>
  <c r="M20" i="61"/>
  <c r="G6" i="61"/>
  <c r="H5" i="61"/>
  <c r="G50" i="15" l="1"/>
  <c r="G52" i="15" s="1"/>
  <c r="F8" i="61"/>
  <c r="F14" i="61" s="1"/>
  <c r="G11" i="61"/>
  <c r="G12" i="61" s="1"/>
  <c r="H6" i="61"/>
  <c r="I5" i="61"/>
  <c r="G7" i="61"/>
  <c r="G8" i="61" s="1"/>
  <c r="N20" i="61"/>
  <c r="H22" i="61"/>
  <c r="H11" i="61"/>
  <c r="H12" i="61" s="1"/>
  <c r="I10" i="61"/>
  <c r="K4" i="61"/>
  <c r="C71" i="60"/>
  <c r="H59" i="15" l="1"/>
  <c r="H60" i="15"/>
  <c r="H55" i="15"/>
  <c r="H58" i="15"/>
  <c r="H62" i="15"/>
  <c r="H61" i="15"/>
  <c r="H57" i="15"/>
  <c r="H63" i="15"/>
  <c r="F24" i="61"/>
  <c r="F25" i="61"/>
  <c r="G56" i="15"/>
  <c r="G14" i="61"/>
  <c r="G24" i="61"/>
  <c r="L4" i="61"/>
  <c r="I11" i="61"/>
  <c r="I12" i="61" s="1"/>
  <c r="J10" i="61"/>
  <c r="I22" i="61"/>
  <c r="J5" i="61"/>
  <c r="I6" i="61"/>
  <c r="H7" i="61"/>
  <c r="H8" i="61" s="1"/>
  <c r="H14" i="61" s="1"/>
  <c r="O20" i="61"/>
  <c r="H56" i="15" l="1"/>
  <c r="H65" i="15" s="1"/>
  <c r="G65" i="15"/>
  <c r="I7" i="61"/>
  <c r="I8" i="61" s="1"/>
  <c r="J11" i="61"/>
  <c r="J12" i="61" s="1"/>
  <c r="K10" i="61"/>
  <c r="K5" i="61"/>
  <c r="J6" i="61"/>
  <c r="P20" i="61"/>
  <c r="J22" i="61"/>
  <c r="M4" i="61"/>
  <c r="H24" i="61"/>
  <c r="G67" i="15" l="1"/>
  <c r="I14" i="61"/>
  <c r="I24" i="61"/>
  <c r="N4" i="61"/>
  <c r="Q20" i="61"/>
  <c r="K22" i="61"/>
  <c r="J7" i="61"/>
  <c r="J8" i="61" s="1"/>
  <c r="L10" i="61"/>
  <c r="K11" i="61"/>
  <c r="K12" i="61" s="1"/>
  <c r="L5" i="61"/>
  <c r="K6" i="61"/>
  <c r="B56" i="60"/>
  <c r="B57" i="60"/>
  <c r="B58" i="60"/>
  <c r="B55" i="60"/>
  <c r="B53" i="60"/>
  <c r="B54" i="60"/>
  <c r="B52" i="60"/>
  <c r="B51" i="60"/>
  <c r="B48" i="60"/>
  <c r="B49" i="60"/>
  <c r="B50" i="60"/>
  <c r="J14" i="61" l="1"/>
  <c r="J24" i="61"/>
  <c r="M5" i="61"/>
  <c r="L6" i="61"/>
  <c r="K7" i="61"/>
  <c r="K8" i="61" s="1"/>
  <c r="K14" i="61" s="1"/>
  <c r="L11" i="61"/>
  <c r="L12" i="61" s="1"/>
  <c r="M10" i="61"/>
  <c r="O4" i="61"/>
  <c r="L22" i="61"/>
  <c r="R20" i="61"/>
  <c r="I10" i="63"/>
  <c r="P4" i="61" l="1"/>
  <c r="M11" i="61"/>
  <c r="M12" i="61" s="1"/>
  <c r="N10" i="61"/>
  <c r="K24" i="61"/>
  <c r="M22" i="61"/>
  <c r="S20" i="61"/>
  <c r="L7" i="61"/>
  <c r="L8" i="61" s="1"/>
  <c r="L14" i="61" s="1"/>
  <c r="N5" i="61"/>
  <c r="M6" i="61"/>
  <c r="N22" i="61" l="1"/>
  <c r="L24" i="61"/>
  <c r="N11" i="61"/>
  <c r="N12" i="61" s="1"/>
  <c r="O10" i="61"/>
  <c r="M7" i="61"/>
  <c r="M8" i="61" s="1"/>
  <c r="T20" i="61"/>
  <c r="O5" i="61"/>
  <c r="N6" i="61"/>
  <c r="Q4" i="61"/>
  <c r="M14" i="61" l="1"/>
  <c r="M24" i="61"/>
  <c r="U20" i="61"/>
  <c r="N7" i="61"/>
  <c r="N8" i="61" s="1"/>
  <c r="R4" i="61"/>
  <c r="P5" i="61"/>
  <c r="O6" i="61"/>
  <c r="P10" i="61"/>
  <c r="O11" i="61"/>
  <c r="O12" i="61" s="1"/>
  <c r="O22" i="61"/>
  <c r="N14" i="61" l="1"/>
  <c r="N24" i="61"/>
  <c r="O7" i="61"/>
  <c r="O8" i="61" s="1"/>
  <c r="V20" i="61"/>
  <c r="P11" i="61"/>
  <c r="P12" i="61" s="1"/>
  <c r="Q10" i="61"/>
  <c r="P22" i="61"/>
  <c r="Q5" i="61"/>
  <c r="P6" i="61"/>
  <c r="S4" i="61"/>
  <c r="I56" i="60"/>
  <c r="I57" i="60"/>
  <c r="I58" i="60"/>
  <c r="I55" i="60"/>
  <c r="O14" i="61" l="1"/>
  <c r="O24" i="61"/>
  <c r="P7" i="61"/>
  <c r="P8" i="61" s="1"/>
  <c r="P14" i="61" s="1"/>
  <c r="Q11" i="61"/>
  <c r="Q12" i="61" s="1"/>
  <c r="R10" i="61"/>
  <c r="W20" i="61"/>
  <c r="T4" i="61"/>
  <c r="R5" i="61"/>
  <c r="Q6" i="61"/>
  <c r="Q22" i="61"/>
  <c r="H16" i="14"/>
  <c r="P24" i="61" l="1"/>
  <c r="Q7" i="61"/>
  <c r="Q8" i="61" s="1"/>
  <c r="Q14" i="61" s="1"/>
  <c r="S5" i="61"/>
  <c r="R6" i="61"/>
  <c r="X20" i="61"/>
  <c r="R22" i="61"/>
  <c r="U4" i="61"/>
  <c r="R11" i="61"/>
  <c r="R12" i="61" s="1"/>
  <c r="S10" i="61"/>
  <c r="H14" i="14"/>
  <c r="H13" i="14"/>
  <c r="H12" i="14"/>
  <c r="H11" i="14"/>
  <c r="H10" i="14"/>
  <c r="G11" i="14"/>
  <c r="C13" i="14"/>
  <c r="C12" i="14"/>
  <c r="C11" i="14"/>
  <c r="F17" i="64" s="1"/>
  <c r="C10" i="14"/>
  <c r="F16" i="64" s="1"/>
  <c r="F15" i="64"/>
  <c r="E8" i="15"/>
  <c r="E9" i="15"/>
  <c r="E10" i="15"/>
  <c r="E11" i="15"/>
  <c r="E12" i="15"/>
  <c r="E13" i="15"/>
  <c r="E14" i="15"/>
  <c r="E15" i="15"/>
  <c r="E16" i="15"/>
  <c r="E17" i="15"/>
  <c r="E18" i="15"/>
  <c r="E19" i="15"/>
  <c r="E20" i="15"/>
  <c r="E21" i="15"/>
  <c r="E22" i="15"/>
  <c r="E23" i="15"/>
  <c r="E24" i="15"/>
  <c r="E25" i="15"/>
  <c r="E26" i="15"/>
  <c r="E27" i="15"/>
  <c r="E28" i="15"/>
  <c r="E29" i="15"/>
  <c r="E30" i="15"/>
  <c r="E31" i="15"/>
  <c r="E32" i="15"/>
  <c r="E7" i="15"/>
  <c r="D8" i="15"/>
  <c r="D9" i="15"/>
  <c r="I38" i="15" s="1"/>
  <c r="D10" i="15"/>
  <c r="I39" i="15" s="1"/>
  <c r="D11" i="15"/>
  <c r="I40" i="15" s="1"/>
  <c r="D12" i="15"/>
  <c r="I37" i="15" s="1"/>
  <c r="D13" i="15"/>
  <c r="D14" i="15"/>
  <c r="D15" i="15"/>
  <c r="D16" i="15"/>
  <c r="D17" i="15"/>
  <c r="D18" i="15"/>
  <c r="D19" i="15"/>
  <c r="D20" i="15"/>
  <c r="D21" i="15"/>
  <c r="D22" i="15"/>
  <c r="D23" i="15"/>
  <c r="D24" i="15"/>
  <c r="D25" i="15"/>
  <c r="D26" i="15"/>
  <c r="D27" i="15"/>
  <c r="D28" i="15"/>
  <c r="D29" i="15"/>
  <c r="D30" i="15"/>
  <c r="D31" i="15"/>
  <c r="D32" i="15"/>
  <c r="D7" i="15"/>
  <c r="F33" i="15" s="1"/>
  <c r="C8" i="15"/>
  <c r="C9" i="15"/>
  <c r="C10" i="15"/>
  <c r="C11" i="15"/>
  <c r="C12" i="15"/>
  <c r="C13" i="15"/>
  <c r="C14" i="15"/>
  <c r="C15" i="15"/>
  <c r="C16" i="15"/>
  <c r="C17" i="15"/>
  <c r="C18" i="15"/>
  <c r="C19" i="15"/>
  <c r="C20" i="15"/>
  <c r="C21" i="15"/>
  <c r="C22" i="15"/>
  <c r="C23" i="15"/>
  <c r="C24" i="15"/>
  <c r="C25" i="15"/>
  <c r="C26" i="15"/>
  <c r="C27" i="15"/>
  <c r="C28" i="15"/>
  <c r="C29" i="15"/>
  <c r="C30" i="15"/>
  <c r="C31" i="15"/>
  <c r="C32" i="15"/>
  <c r="C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7" i="15"/>
  <c r="C89" i="60"/>
  <c r="C88" i="60"/>
  <c r="C87" i="60"/>
  <c r="E84" i="60"/>
  <c r="C75" i="60"/>
  <c r="C76" i="60"/>
  <c r="C77" i="60"/>
  <c r="C74" i="60"/>
  <c r="D33" i="15" l="1"/>
  <c r="G33" i="15"/>
  <c r="I36" i="15"/>
  <c r="E87" i="60"/>
  <c r="E73" i="60"/>
  <c r="Q24" i="61"/>
  <c r="V4" i="61"/>
  <c r="T10" i="61"/>
  <c r="S11" i="61"/>
  <c r="S12" i="61" s="1"/>
  <c r="Y20" i="61"/>
  <c r="T5" i="61"/>
  <c r="S6" i="61"/>
  <c r="S22" i="61"/>
  <c r="R7" i="61"/>
  <c r="R8" i="61" s="1"/>
  <c r="C70" i="60"/>
  <c r="C69" i="60"/>
  <c r="R14" i="61" l="1"/>
  <c r="R24" i="61"/>
  <c r="T11" i="61"/>
  <c r="T12" i="61" s="1"/>
  <c r="U10" i="61"/>
  <c r="W4" i="61"/>
  <c r="S7" i="61"/>
  <c r="S8" i="61" s="1"/>
  <c r="Z20" i="61"/>
  <c r="T22" i="61"/>
  <c r="U5" i="61"/>
  <c r="T6" i="61"/>
  <c r="N48" i="60"/>
  <c r="N49" i="60"/>
  <c r="N50" i="60"/>
  <c r="N51" i="60"/>
  <c r="N47" i="60"/>
  <c r="K48" i="60"/>
  <c r="K49" i="60"/>
  <c r="K50" i="60"/>
  <c r="K51" i="60"/>
  <c r="K47" i="60"/>
  <c r="I48" i="60"/>
  <c r="I49" i="60"/>
  <c r="I50" i="60"/>
  <c r="I51" i="60"/>
  <c r="I47" i="60"/>
  <c r="E56" i="60"/>
  <c r="E57" i="60"/>
  <c r="E58" i="60"/>
  <c r="E53" i="60"/>
  <c r="E54" i="60"/>
  <c r="E52" i="60"/>
  <c r="E48" i="60"/>
  <c r="E49" i="60"/>
  <c r="E50" i="60"/>
  <c r="E51" i="60"/>
  <c r="E47" i="60"/>
  <c r="B47" i="60"/>
  <c r="N31" i="60"/>
  <c r="N32" i="60"/>
  <c r="N33" i="60"/>
  <c r="N34" i="60"/>
  <c r="N30" i="60"/>
  <c r="I31" i="60"/>
  <c r="I32" i="60"/>
  <c r="I33" i="60"/>
  <c r="I34" i="60"/>
  <c r="I30" i="60"/>
  <c r="E39" i="60"/>
  <c r="E40" i="60"/>
  <c r="E41" i="60"/>
  <c r="E38" i="60"/>
  <c r="E36" i="60"/>
  <c r="E37" i="60"/>
  <c r="E35" i="60"/>
  <c r="E31" i="60"/>
  <c r="E32" i="60"/>
  <c r="E33" i="60"/>
  <c r="E34" i="60"/>
  <c r="E30" i="60"/>
  <c r="B39" i="60"/>
  <c r="B40" i="60"/>
  <c r="B41" i="60"/>
  <c r="B38" i="60"/>
  <c r="B36" i="60"/>
  <c r="B37" i="60"/>
  <c r="B35" i="60"/>
  <c r="B34" i="60"/>
  <c r="B31" i="60"/>
  <c r="B32" i="60"/>
  <c r="B33" i="60"/>
  <c r="B30" i="60"/>
  <c r="F32" i="61"/>
  <c r="F31" i="61"/>
  <c r="F30" i="61"/>
  <c r="F29" i="61"/>
  <c r="F50" i="61"/>
  <c r="G50" i="61" s="1"/>
  <c r="H50" i="61" s="1"/>
  <c r="I50" i="61" s="1"/>
  <c r="J50" i="61" s="1"/>
  <c r="K50" i="61" s="1"/>
  <c r="L50" i="61" s="1"/>
  <c r="M50" i="61" s="1"/>
  <c r="N50" i="61" s="1"/>
  <c r="O50" i="61" s="1"/>
  <c r="P50" i="61" s="1"/>
  <c r="Q50" i="61" s="1"/>
  <c r="R50" i="61" s="1"/>
  <c r="S50" i="61" s="1"/>
  <c r="T50" i="61" s="1"/>
  <c r="U50" i="61" s="1"/>
  <c r="V50" i="61" s="1"/>
  <c r="W50" i="61" s="1"/>
  <c r="X50" i="61" s="1"/>
  <c r="Y50" i="61" s="1"/>
  <c r="Z50" i="61" s="1"/>
  <c r="AA50" i="61" s="1"/>
  <c r="AB50" i="61" s="1"/>
  <c r="AC50" i="61" s="1"/>
  <c r="AD50" i="61" s="1"/>
  <c r="AE50" i="61" s="1"/>
  <c r="AF50" i="61" s="1"/>
  <c r="AG50" i="61" s="1"/>
  <c r="AH50" i="61" s="1"/>
  <c r="AI50" i="61" s="1"/>
  <c r="AJ50" i="61" s="1"/>
  <c r="AK50" i="61" s="1"/>
  <c r="AL50" i="61" s="1"/>
  <c r="AM50" i="61" s="1"/>
  <c r="AN50" i="61" s="1"/>
  <c r="AO50" i="61" s="1"/>
  <c r="AP50" i="61" s="1"/>
  <c r="AQ50" i="61" s="1"/>
  <c r="AR50" i="61" s="1"/>
  <c r="AS50" i="61" s="1"/>
  <c r="P34" i="60"/>
  <c r="P11" i="59"/>
  <c r="P33" i="60" s="1"/>
  <c r="P10" i="59"/>
  <c r="P32" i="60" s="1"/>
  <c r="P9" i="59"/>
  <c r="P31" i="60" s="1"/>
  <c r="P8" i="59"/>
  <c r="P30" i="60" s="1"/>
  <c r="B16" i="60"/>
  <c r="B15" i="60"/>
  <c r="B14" i="60"/>
  <c r="K15" i="60"/>
  <c r="B13" i="60"/>
  <c r="K14" i="60"/>
  <c r="K9" i="60"/>
  <c r="K8" i="60"/>
  <c r="K7" i="60"/>
  <c r="K6" i="60"/>
  <c r="G32" i="61" l="1"/>
  <c r="H32" i="61" s="1"/>
  <c r="I32" i="61" s="1"/>
  <c r="J32" i="61" s="1"/>
  <c r="K32" i="61" s="1"/>
  <c r="L32" i="61" s="1"/>
  <c r="M32" i="61" s="1"/>
  <c r="N32" i="61" s="1"/>
  <c r="O32" i="61" s="1"/>
  <c r="P32" i="61" s="1"/>
  <c r="Q32" i="61" s="1"/>
  <c r="R32" i="61" s="1"/>
  <c r="S32" i="61" s="1"/>
  <c r="T32" i="61" s="1"/>
  <c r="U32" i="61" s="1"/>
  <c r="V32" i="61" s="1"/>
  <c r="W32" i="61" s="1"/>
  <c r="X32" i="61" s="1"/>
  <c r="Y32" i="61" s="1"/>
  <c r="Z32" i="61" s="1"/>
  <c r="AA32" i="61" s="1"/>
  <c r="AB32" i="61" s="1"/>
  <c r="AC32" i="61" s="1"/>
  <c r="AD32" i="61" s="1"/>
  <c r="AE32" i="61" s="1"/>
  <c r="AF32" i="61" s="1"/>
  <c r="AG32" i="61" s="1"/>
  <c r="AH32" i="61" s="1"/>
  <c r="AI32" i="61" s="1"/>
  <c r="G73" i="15"/>
  <c r="H73" i="15" s="1"/>
  <c r="G31" i="61"/>
  <c r="H31" i="61" s="1"/>
  <c r="I31" i="61" s="1"/>
  <c r="J31" i="61" s="1"/>
  <c r="K31" i="61" s="1"/>
  <c r="L31" i="61" s="1"/>
  <c r="M31" i="61" s="1"/>
  <c r="N31" i="61" s="1"/>
  <c r="O31" i="61" s="1"/>
  <c r="P31" i="61" s="1"/>
  <c r="Q31" i="61" s="1"/>
  <c r="R31" i="61" s="1"/>
  <c r="S31" i="61" s="1"/>
  <c r="T31" i="61" s="1"/>
  <c r="U31" i="61" s="1"/>
  <c r="V31" i="61" s="1"/>
  <c r="W31" i="61" s="1"/>
  <c r="X31" i="61" s="1"/>
  <c r="Y31" i="61" s="1"/>
  <c r="Z31" i="61" s="1"/>
  <c r="AA31" i="61" s="1"/>
  <c r="AB31" i="61" s="1"/>
  <c r="AC31" i="61" s="1"/>
  <c r="AD31" i="61" s="1"/>
  <c r="AE31" i="61" s="1"/>
  <c r="AF31" i="61" s="1"/>
  <c r="AG31" i="61" s="1"/>
  <c r="AH31" i="61" s="1"/>
  <c r="AI31" i="61" s="1"/>
  <c r="AJ31" i="61" s="1"/>
  <c r="AK31" i="61" s="1"/>
  <c r="AL31" i="61" s="1"/>
  <c r="AM31" i="61" s="1"/>
  <c r="AN31" i="61" s="1"/>
  <c r="AO31" i="61" s="1"/>
  <c r="AP31" i="61" s="1"/>
  <c r="AQ31" i="61" s="1"/>
  <c r="AR31" i="61" s="1"/>
  <c r="AS31" i="61" s="1"/>
  <c r="G72" i="15"/>
  <c r="H72" i="15" s="1"/>
  <c r="G30" i="61"/>
  <c r="H30" i="61" s="1"/>
  <c r="I30" i="61" s="1"/>
  <c r="J30" i="61" s="1"/>
  <c r="K30" i="61" s="1"/>
  <c r="L30" i="61" s="1"/>
  <c r="M30" i="61" s="1"/>
  <c r="N30" i="61" s="1"/>
  <c r="O30" i="61" s="1"/>
  <c r="P30" i="61" s="1"/>
  <c r="Q30" i="61" s="1"/>
  <c r="R30" i="61" s="1"/>
  <c r="S30" i="61" s="1"/>
  <c r="T30" i="61" s="1"/>
  <c r="U30" i="61" s="1"/>
  <c r="V30" i="61" s="1"/>
  <c r="W30" i="61" s="1"/>
  <c r="X30" i="61" s="1"/>
  <c r="Y30" i="61" s="1"/>
  <c r="Z30" i="61" s="1"/>
  <c r="AA30" i="61" s="1"/>
  <c r="AB30" i="61" s="1"/>
  <c r="AC30" i="61" s="1"/>
  <c r="AD30" i="61" s="1"/>
  <c r="AE30" i="61" s="1"/>
  <c r="AF30" i="61" s="1"/>
  <c r="AG30" i="61" s="1"/>
  <c r="AH30" i="61" s="1"/>
  <c r="AI30" i="61" s="1"/>
  <c r="AJ30" i="61" s="1"/>
  <c r="AK30" i="61" s="1"/>
  <c r="AL30" i="61" s="1"/>
  <c r="AM30" i="61" s="1"/>
  <c r="AN30" i="61" s="1"/>
  <c r="AO30" i="61" s="1"/>
  <c r="AP30" i="61" s="1"/>
  <c r="AQ30" i="61" s="1"/>
  <c r="AR30" i="61" s="1"/>
  <c r="AS30" i="61" s="1"/>
  <c r="G71" i="15"/>
  <c r="H71" i="15" s="1"/>
  <c r="G29" i="61"/>
  <c r="H29" i="61" s="1"/>
  <c r="G70" i="15"/>
  <c r="H70" i="15" s="1"/>
  <c r="P51" i="60"/>
  <c r="P50" i="60"/>
  <c r="P49" i="60"/>
  <c r="P48" i="60"/>
  <c r="P47" i="60"/>
  <c r="S14" i="61"/>
  <c r="S24" i="61"/>
  <c r="T7" i="61"/>
  <c r="T8" i="61" s="1"/>
  <c r="V5" i="61"/>
  <c r="U6" i="61"/>
  <c r="X4" i="61"/>
  <c r="U22" i="61"/>
  <c r="AA20" i="61"/>
  <c r="U11" i="61"/>
  <c r="U12" i="61" s="1"/>
  <c r="V10" i="61"/>
  <c r="D75" i="60"/>
  <c r="E55" i="60"/>
  <c r="E43" i="60"/>
  <c r="G34" i="60" s="1"/>
  <c r="D74" i="60"/>
  <c r="D76" i="60"/>
  <c r="D77" i="60"/>
  <c r="G33" i="61" l="1"/>
  <c r="I29" i="61"/>
  <c r="H33" i="61"/>
  <c r="F54" i="61"/>
  <c r="G54" i="61" s="1"/>
  <c r="H54" i="61" s="1"/>
  <c r="I54" i="61" s="1"/>
  <c r="J54" i="61" s="1"/>
  <c r="K54" i="61" s="1"/>
  <c r="L54" i="61" s="1"/>
  <c r="M54" i="61" s="1"/>
  <c r="N54" i="61" s="1"/>
  <c r="O54" i="61" s="1"/>
  <c r="P54" i="61" s="1"/>
  <c r="Q54" i="61" s="1"/>
  <c r="R54" i="61" s="1"/>
  <c r="S54" i="61" s="1"/>
  <c r="T54" i="61" s="1"/>
  <c r="U54" i="61" s="1"/>
  <c r="V54" i="61" s="1"/>
  <c r="W54" i="61" s="1"/>
  <c r="X54" i="61" s="1"/>
  <c r="Y54" i="61" s="1"/>
  <c r="Z54" i="61" s="1"/>
  <c r="AA54" i="61" s="1"/>
  <c r="AB54" i="61" s="1"/>
  <c r="AC54" i="61" s="1"/>
  <c r="AD54" i="61" s="1"/>
  <c r="AE54" i="61" s="1"/>
  <c r="AF54" i="61" s="1"/>
  <c r="AG54" i="61" s="1"/>
  <c r="AH54" i="61" s="1"/>
  <c r="AI54" i="61" s="1"/>
  <c r="AJ54" i="61" s="1"/>
  <c r="AK54" i="61" s="1"/>
  <c r="AL54" i="61" s="1"/>
  <c r="AM54" i="61" s="1"/>
  <c r="AN54" i="61" s="1"/>
  <c r="AO54" i="61" s="1"/>
  <c r="AP54" i="61" s="1"/>
  <c r="AQ54" i="61" s="1"/>
  <c r="AR54" i="61" s="1"/>
  <c r="AS54" i="61" s="1"/>
  <c r="F53" i="61"/>
  <c r="G53" i="61" s="1"/>
  <c r="H53" i="61" s="1"/>
  <c r="I53" i="61" s="1"/>
  <c r="J53" i="61" s="1"/>
  <c r="K53" i="61" s="1"/>
  <c r="L53" i="61" s="1"/>
  <c r="M53" i="61" s="1"/>
  <c r="N53" i="61" s="1"/>
  <c r="O53" i="61" s="1"/>
  <c r="P53" i="61" s="1"/>
  <c r="Q53" i="61" s="1"/>
  <c r="R53" i="61" s="1"/>
  <c r="S53" i="61" s="1"/>
  <c r="T53" i="61" s="1"/>
  <c r="U53" i="61" s="1"/>
  <c r="V53" i="61" s="1"/>
  <c r="W53" i="61" s="1"/>
  <c r="X53" i="61" s="1"/>
  <c r="Y53" i="61" s="1"/>
  <c r="Z53" i="61" s="1"/>
  <c r="AA53" i="61" s="1"/>
  <c r="AB53" i="61" s="1"/>
  <c r="AC53" i="61" s="1"/>
  <c r="AD53" i="61" s="1"/>
  <c r="AE53" i="61" s="1"/>
  <c r="AF53" i="61" s="1"/>
  <c r="AG53" i="61" s="1"/>
  <c r="AH53" i="61" s="1"/>
  <c r="AI53" i="61" s="1"/>
  <c r="AJ53" i="61" s="1"/>
  <c r="AK53" i="61" s="1"/>
  <c r="AL53" i="61" s="1"/>
  <c r="AM53" i="61" s="1"/>
  <c r="AN53" i="61" s="1"/>
  <c r="AO53" i="61" s="1"/>
  <c r="AP53" i="61" s="1"/>
  <c r="AQ53" i="61" s="1"/>
  <c r="AR53" i="61" s="1"/>
  <c r="AS53" i="61" s="1"/>
  <c r="F33" i="61"/>
  <c r="F52" i="61"/>
  <c r="G52" i="61" s="1"/>
  <c r="H52" i="61" s="1"/>
  <c r="I52" i="61" s="1"/>
  <c r="J52" i="61" s="1"/>
  <c r="K52" i="61" s="1"/>
  <c r="L52" i="61" s="1"/>
  <c r="M52" i="61" s="1"/>
  <c r="N52" i="61" s="1"/>
  <c r="O52" i="61" s="1"/>
  <c r="P52" i="61" s="1"/>
  <c r="Q52" i="61" s="1"/>
  <c r="R52" i="61" s="1"/>
  <c r="S52" i="61" s="1"/>
  <c r="T52" i="61" s="1"/>
  <c r="U52" i="61" s="1"/>
  <c r="V52" i="61" s="1"/>
  <c r="W52" i="61" s="1"/>
  <c r="X52" i="61" s="1"/>
  <c r="Y52" i="61" s="1"/>
  <c r="Z52" i="61" s="1"/>
  <c r="AA52" i="61" s="1"/>
  <c r="AB52" i="61" s="1"/>
  <c r="AC52" i="61" s="1"/>
  <c r="AD52" i="61" s="1"/>
  <c r="AE52" i="61" s="1"/>
  <c r="AF52" i="61" s="1"/>
  <c r="AG52" i="61" s="1"/>
  <c r="AH52" i="61" s="1"/>
  <c r="AI52" i="61" s="1"/>
  <c r="AJ52" i="61" s="1"/>
  <c r="AK52" i="61" s="1"/>
  <c r="AL52" i="61" s="1"/>
  <c r="AM52" i="61" s="1"/>
  <c r="AN52" i="61" s="1"/>
  <c r="AO52" i="61" s="1"/>
  <c r="AP52" i="61" s="1"/>
  <c r="AQ52" i="61" s="1"/>
  <c r="AR52" i="61" s="1"/>
  <c r="AS52" i="61" s="1"/>
  <c r="F51" i="61"/>
  <c r="I38" i="60"/>
  <c r="T14" i="61"/>
  <c r="T24" i="61"/>
  <c r="V22" i="61"/>
  <c r="AB20" i="61"/>
  <c r="U7" i="61"/>
  <c r="U8" i="61" s="1"/>
  <c r="U14" i="61" s="1"/>
  <c r="W5" i="61"/>
  <c r="V6" i="61"/>
  <c r="V11" i="61"/>
  <c r="V12" i="61" s="1"/>
  <c r="W10" i="61"/>
  <c r="Y4" i="61"/>
  <c r="G33" i="60"/>
  <c r="G36" i="60"/>
  <c r="G38" i="60"/>
  <c r="G30" i="60"/>
  <c r="G40" i="60"/>
  <c r="G37" i="60"/>
  <c r="G41" i="60"/>
  <c r="G39" i="60"/>
  <c r="G32" i="60"/>
  <c r="G31" i="60"/>
  <c r="G35" i="60"/>
  <c r="E79" i="60"/>
  <c r="N79" i="60" s="1"/>
  <c r="O15" i="55"/>
  <c r="J29" i="61" l="1"/>
  <c r="I33" i="61"/>
  <c r="G75" i="15"/>
  <c r="G77" i="15" s="1"/>
  <c r="G51" i="61"/>
  <c r="F55" i="61"/>
  <c r="X10" i="61"/>
  <c r="W11" i="61"/>
  <c r="W12" i="61" s="1"/>
  <c r="V7" i="61"/>
  <c r="V8" i="61" s="1"/>
  <c r="V14" i="61" s="1"/>
  <c r="U24" i="61"/>
  <c r="W22" i="61"/>
  <c r="AC20" i="61"/>
  <c r="Z4" i="61"/>
  <c r="X5" i="61"/>
  <c r="W6" i="61"/>
  <c r="G43" i="60"/>
  <c r="F11" i="59"/>
  <c r="U9" i="59" s="1"/>
  <c r="F56" i="59" s="1"/>
  <c r="K29" i="61" l="1"/>
  <c r="J33" i="61"/>
  <c r="H75" i="15"/>
  <c r="H51" i="61"/>
  <c r="G55" i="61"/>
  <c r="AA4" i="61"/>
  <c r="X11" i="61"/>
  <c r="X12" i="61" s="1"/>
  <c r="Y10" i="61"/>
  <c r="W7" i="61"/>
  <c r="W8" i="61" s="1"/>
  <c r="Y5" i="61"/>
  <c r="X6" i="61"/>
  <c r="X22" i="61"/>
  <c r="AD20" i="61"/>
  <c r="V24" i="61"/>
  <c r="E68" i="60"/>
  <c r="L29" i="61" l="1"/>
  <c r="K33" i="61"/>
  <c r="I51" i="61"/>
  <c r="H55" i="61"/>
  <c r="W14" i="61"/>
  <c r="W24" i="61"/>
  <c r="AE20" i="61"/>
  <c r="Z5" i="61"/>
  <c r="Y6" i="61"/>
  <c r="AB4" i="61"/>
  <c r="Y22" i="61"/>
  <c r="X7" i="61"/>
  <c r="X8" i="61" s="1"/>
  <c r="X14" i="61" s="1"/>
  <c r="Y11" i="61"/>
  <c r="Y12" i="61" s="1"/>
  <c r="Z10" i="61"/>
  <c r="D69" i="60"/>
  <c r="D70" i="60"/>
  <c r="D71" i="60"/>
  <c r="E96" i="60"/>
  <c r="E99" i="60" s="1"/>
  <c r="M29" i="61" l="1"/>
  <c r="L33" i="61"/>
  <c r="J51" i="61"/>
  <c r="I55" i="61"/>
  <c r="Z11" i="61"/>
  <c r="Z12" i="61" s="1"/>
  <c r="AA10" i="61"/>
  <c r="X24" i="61"/>
  <c r="AF20" i="61"/>
  <c r="Y7" i="61"/>
  <c r="Y8" i="61" s="1"/>
  <c r="AC4" i="61"/>
  <c r="Z22" i="61"/>
  <c r="AA5" i="61"/>
  <c r="Z6" i="61"/>
  <c r="N29" i="61" l="1"/>
  <c r="M33" i="61"/>
  <c r="K51" i="61"/>
  <c r="J55" i="61"/>
  <c r="E55" i="15"/>
  <c r="E65" i="15"/>
  <c r="E56" i="15"/>
  <c r="E60" i="15"/>
  <c r="C5" i="63"/>
  <c r="E57" i="15"/>
  <c r="E61" i="15"/>
  <c r="E58" i="15"/>
  <c r="E62" i="15"/>
  <c r="E59" i="15"/>
  <c r="E63" i="15"/>
  <c r="Y14" i="61"/>
  <c r="Y24" i="61"/>
  <c r="AB5" i="61"/>
  <c r="AA6" i="61"/>
  <c r="AG20" i="61"/>
  <c r="Z7" i="61"/>
  <c r="Z8" i="61" s="1"/>
  <c r="Z14" i="61" s="1"/>
  <c r="AA22" i="61"/>
  <c r="AD4" i="61"/>
  <c r="AB10" i="61"/>
  <c r="AA11" i="61"/>
  <c r="AA12" i="61" s="1"/>
  <c r="K86" i="60"/>
  <c r="K71" i="60"/>
  <c r="K87" i="60"/>
  <c r="K75" i="60"/>
  <c r="K74" i="60"/>
  <c r="K84" i="60"/>
  <c r="K88" i="60"/>
  <c r="K89" i="60"/>
  <c r="K77" i="60"/>
  <c r="K76" i="60"/>
  <c r="K69" i="60"/>
  <c r="K70" i="60"/>
  <c r="K73" i="60"/>
  <c r="K79" i="60"/>
  <c r="K68" i="60"/>
  <c r="O29" i="61" l="1"/>
  <c r="N33" i="61"/>
  <c r="L51" i="61"/>
  <c r="K55" i="61"/>
  <c r="E64" i="59"/>
  <c r="I11" i="63" s="1"/>
  <c r="Z24" i="61"/>
  <c r="AB22" i="61"/>
  <c r="AC5" i="61"/>
  <c r="AB6" i="61"/>
  <c r="AB11" i="61"/>
  <c r="AB12" i="61" s="1"/>
  <c r="AC10" i="61"/>
  <c r="AE4" i="61"/>
  <c r="AH20" i="61"/>
  <c r="AA7" i="61"/>
  <c r="AA8" i="61" s="1"/>
  <c r="AA14" i="61" s="1"/>
  <c r="P29" i="61" l="1"/>
  <c r="O33" i="61"/>
  <c r="M51" i="61"/>
  <c r="L55" i="61"/>
  <c r="AB7" i="61"/>
  <c r="AB8" i="61" s="1"/>
  <c r="AB14" i="61" s="1"/>
  <c r="AD5" i="61"/>
  <c r="AC6" i="61"/>
  <c r="AF4" i="61"/>
  <c r="AC11" i="61"/>
  <c r="AC12" i="61" s="1"/>
  <c r="AD10" i="61"/>
  <c r="AI20" i="61"/>
  <c r="AC22" i="61"/>
  <c r="AA24" i="61"/>
  <c r="G19" i="53"/>
  <c r="Q29" i="61" l="1"/>
  <c r="P33" i="61"/>
  <c r="N51" i="61"/>
  <c r="M55" i="61"/>
  <c r="AB24" i="61"/>
  <c r="AJ20" i="61"/>
  <c r="AC7" i="61"/>
  <c r="AC8" i="61" s="1"/>
  <c r="AC14" i="61" s="1"/>
  <c r="AD22" i="61"/>
  <c r="AG4" i="61"/>
  <c r="AE5" i="61"/>
  <c r="AD6" i="61"/>
  <c r="AD11" i="61"/>
  <c r="AD12" i="61" s="1"/>
  <c r="AE10" i="61"/>
  <c r="BY2" i="19"/>
  <c r="BE2" i="19"/>
  <c r="BC2" i="19"/>
  <c r="W2" i="19"/>
  <c r="U2" i="19"/>
  <c r="BJ2" i="19"/>
  <c r="BI2" i="19"/>
  <c r="BH2" i="19"/>
  <c r="BG2" i="19"/>
  <c r="BF2" i="19"/>
  <c r="AZ2" i="19"/>
  <c r="AW2" i="19"/>
  <c r="AV2" i="19"/>
  <c r="AO2" i="19"/>
  <c r="AN2" i="19"/>
  <c r="AM2" i="19"/>
  <c r="AL2" i="19"/>
  <c r="AK2" i="19"/>
  <c r="AJ2" i="19"/>
  <c r="T2" i="19"/>
  <c r="S2" i="19"/>
  <c r="R2" i="19"/>
  <c r="Q2" i="19"/>
  <c r="P2" i="19"/>
  <c r="AS2" i="19"/>
  <c r="V2" i="19"/>
  <c r="AF2" i="19"/>
  <c r="AG2" i="19"/>
  <c r="Z2" i="19"/>
  <c r="AQ2" i="19"/>
  <c r="BB2" i="19"/>
  <c r="B12" i="14"/>
  <c r="AH2" i="19"/>
  <c r="AC2" i="19"/>
  <c r="AY2" i="19"/>
  <c r="BA2" i="19"/>
  <c r="AX2" i="19"/>
  <c r="AP2" i="19"/>
  <c r="AI2" i="19"/>
  <c r="AE2" i="19"/>
  <c r="R29" i="61" l="1"/>
  <c r="Q33" i="61"/>
  <c r="O51" i="61"/>
  <c r="N55" i="61"/>
  <c r="AF5" i="61"/>
  <c r="AE6" i="61"/>
  <c r="AK20" i="61"/>
  <c r="AF10" i="61"/>
  <c r="AE11" i="61"/>
  <c r="AE12" i="61" s="1"/>
  <c r="AE22" i="61"/>
  <c r="AD7" i="61"/>
  <c r="AD8" i="61" s="1"/>
  <c r="AH4" i="61"/>
  <c r="AC24" i="61"/>
  <c r="BD2" i="19"/>
  <c r="X2" i="19"/>
  <c r="AA2" i="19" s="1"/>
  <c r="BP2" i="19"/>
  <c r="Y2" i="19"/>
  <c r="AB2" i="19"/>
  <c r="BO2" i="19"/>
  <c r="AU2" i="19"/>
  <c r="BQ2" i="19"/>
  <c r="BL2" i="19"/>
  <c r="BX2" i="19"/>
  <c r="D22" i="14"/>
  <c r="S29" i="61" l="1"/>
  <c r="R33" i="61"/>
  <c r="P51" i="61"/>
  <c r="O55" i="61"/>
  <c r="AD14" i="61"/>
  <c r="AD24" i="61"/>
  <c r="AL20" i="61"/>
  <c r="AG5" i="61"/>
  <c r="AF6" i="61"/>
  <c r="AI4" i="61"/>
  <c r="AF22" i="61"/>
  <c r="AF11" i="61"/>
  <c r="AF12" i="61" s="1"/>
  <c r="AG10" i="61"/>
  <c r="AE7" i="61"/>
  <c r="AE8" i="61" s="1"/>
  <c r="AE14" i="61" s="1"/>
  <c r="BT2" i="19"/>
  <c r="BW2" i="19"/>
  <c r="BS2" i="19"/>
  <c r="BV2" i="19"/>
  <c r="BU2" i="19"/>
  <c r="BR2" i="19"/>
  <c r="D23" i="14"/>
  <c r="T29" i="61" l="1"/>
  <c r="S33" i="61"/>
  <c r="Q51" i="61"/>
  <c r="P55" i="61"/>
  <c r="AH5" i="61"/>
  <c r="AG6" i="61"/>
  <c r="AF7" i="61"/>
  <c r="AF8" i="61" s="1"/>
  <c r="AF14" i="61" s="1"/>
  <c r="AG22" i="61"/>
  <c r="AJ4" i="61"/>
  <c r="AG11" i="61"/>
  <c r="AG12" i="61" s="1"/>
  <c r="AH10" i="61"/>
  <c r="AE24" i="61"/>
  <c r="AM20" i="61"/>
  <c r="D24" i="14"/>
  <c r="U29" i="61" l="1"/>
  <c r="T33" i="61"/>
  <c r="R51" i="61"/>
  <c r="Q55" i="61"/>
  <c r="AF24" i="61"/>
  <c r="AH11" i="61"/>
  <c r="AH12" i="61" s="1"/>
  <c r="AI10" i="61"/>
  <c r="AN20" i="61"/>
  <c r="AH22" i="61"/>
  <c r="AG7" i="61"/>
  <c r="AG8" i="61" s="1"/>
  <c r="AG14" i="61" s="1"/>
  <c r="AI5" i="61"/>
  <c r="AH6" i="61"/>
  <c r="AK4" i="61"/>
  <c r="D25" i="14"/>
  <c r="V29" i="61" l="1"/>
  <c r="U33" i="61"/>
  <c r="S51" i="61"/>
  <c r="R55" i="61"/>
  <c r="AG24" i="61"/>
  <c r="AJ5" i="61"/>
  <c r="AI6" i="61"/>
  <c r="AI22" i="61"/>
  <c r="AJ10" i="61"/>
  <c r="AI11" i="61"/>
  <c r="AI12" i="61" s="1"/>
  <c r="AL4" i="61"/>
  <c r="AH7" i="61"/>
  <c r="AH8" i="61" s="1"/>
  <c r="AH14" i="61" s="1"/>
  <c r="AO20" i="61"/>
  <c r="BM2" i="19"/>
  <c r="W29" i="61" l="1"/>
  <c r="V33" i="61"/>
  <c r="T51" i="61"/>
  <c r="S55" i="61"/>
  <c r="D26" i="14"/>
  <c r="D27" i="14" s="1"/>
  <c r="AD2" i="19" s="1"/>
  <c r="AT2" i="19" s="1"/>
  <c r="AJ11" i="61"/>
  <c r="AJ12" i="61" s="1"/>
  <c r="AK10" i="61"/>
  <c r="AM4" i="61"/>
  <c r="AJ22" i="61"/>
  <c r="AI7" i="61"/>
  <c r="AI8" i="61" s="1"/>
  <c r="AI14" i="61" s="1"/>
  <c r="AP20" i="61"/>
  <c r="AH24" i="61"/>
  <c r="AK5" i="61"/>
  <c r="AJ6" i="61"/>
  <c r="AR2" i="19"/>
  <c r="X29" i="61" l="1"/>
  <c r="W33" i="61"/>
  <c r="U51" i="61"/>
  <c r="T55" i="61"/>
  <c r="AN4" i="61"/>
  <c r="AK11" i="61"/>
  <c r="AK12" i="61" s="1"/>
  <c r="AL10" i="61"/>
  <c r="AL5" i="61"/>
  <c r="AK6" i="61"/>
  <c r="AK22" i="61"/>
  <c r="AQ20" i="61"/>
  <c r="AJ7" i="61"/>
  <c r="AJ8" i="61" s="1"/>
  <c r="AJ14" i="61" s="1"/>
  <c r="AI24" i="61"/>
  <c r="BN2" i="19"/>
  <c r="Y29" i="61" l="1"/>
  <c r="X33" i="61"/>
  <c r="V51" i="61"/>
  <c r="U55" i="61"/>
  <c r="AL22" i="61"/>
  <c r="AK7" i="61"/>
  <c r="AK8" i="61" s="1"/>
  <c r="AR20" i="61"/>
  <c r="AO4" i="61"/>
  <c r="AM5" i="61"/>
  <c r="AL6" i="61"/>
  <c r="AL11" i="61"/>
  <c r="AL12" i="61" s="1"/>
  <c r="AM10" i="61"/>
  <c r="AJ24" i="61"/>
  <c r="BK2" i="19"/>
  <c r="Z29" i="61" l="1"/>
  <c r="Y33" i="61"/>
  <c r="W51" i="61"/>
  <c r="V55" i="61"/>
  <c r="AK14" i="61"/>
  <c r="AK24" i="61"/>
  <c r="AN10" i="61"/>
  <c r="AM11" i="61"/>
  <c r="AM12" i="61" s="1"/>
  <c r="AN5" i="61"/>
  <c r="AM6" i="61"/>
  <c r="AL7" i="61"/>
  <c r="AL8" i="61" s="1"/>
  <c r="AL14" i="61" s="1"/>
  <c r="AP4" i="61"/>
  <c r="AS20" i="61"/>
  <c r="AM22" i="61"/>
  <c r="AA29" i="61" l="1"/>
  <c r="Z33" i="61"/>
  <c r="X51" i="61"/>
  <c r="W55" i="61"/>
  <c r="AM7" i="61"/>
  <c r="AM8" i="61" s="1"/>
  <c r="AQ4" i="61"/>
  <c r="AO5" i="61"/>
  <c r="AN6" i="61"/>
  <c r="AN11" i="61"/>
  <c r="AN12" i="61" s="1"/>
  <c r="AO10" i="61"/>
  <c r="AL24" i="61"/>
  <c r="AN22" i="61"/>
  <c r="AB29" i="61" l="1"/>
  <c r="AA33" i="61"/>
  <c r="Y51" i="61"/>
  <c r="X55" i="61"/>
  <c r="AM14" i="61"/>
  <c r="AM24" i="61"/>
  <c r="AP5" i="61"/>
  <c r="AO6" i="61"/>
  <c r="AR4" i="61"/>
  <c r="AO22" i="61"/>
  <c r="AO11" i="61"/>
  <c r="AO12" i="61" s="1"/>
  <c r="AP10" i="61"/>
  <c r="AN7" i="61"/>
  <c r="AN8" i="61" s="1"/>
  <c r="AC29" i="61" l="1"/>
  <c r="AB33" i="61"/>
  <c r="Z51" i="61"/>
  <c r="Y55" i="61"/>
  <c r="AN14" i="61"/>
  <c r="AN24" i="61"/>
  <c r="AP11" i="61"/>
  <c r="AP12" i="61" s="1"/>
  <c r="AQ10" i="61"/>
  <c r="AP22" i="61"/>
  <c r="AO7" i="61"/>
  <c r="AO8" i="61" s="1"/>
  <c r="AS4" i="61"/>
  <c r="AQ5" i="61"/>
  <c r="AP6" i="61"/>
  <c r="AD29" i="61" l="1"/>
  <c r="AC33" i="61"/>
  <c r="AA51" i="61"/>
  <c r="Z55" i="61"/>
  <c r="AO14" i="61"/>
  <c r="AO24" i="61"/>
  <c r="AP7" i="61"/>
  <c r="AP8" i="61" s="1"/>
  <c r="AR5" i="61"/>
  <c r="AQ6" i="61"/>
  <c r="AR10" i="61"/>
  <c r="AQ11" i="61"/>
  <c r="AQ12" i="61" s="1"/>
  <c r="AQ22" i="61"/>
  <c r="AE29" i="61" l="1"/>
  <c r="AD33" i="61"/>
  <c r="AB51" i="61"/>
  <c r="AA55" i="61"/>
  <c r="AP14" i="61"/>
  <c r="AP24" i="61"/>
  <c r="AS5" i="61"/>
  <c r="AS6" i="61" s="1"/>
  <c r="AR6" i="61"/>
  <c r="AR22" i="61"/>
  <c r="AR11" i="61"/>
  <c r="AR12" i="61" s="1"/>
  <c r="AS10" i="61"/>
  <c r="AQ7" i="61"/>
  <c r="AQ8" i="61" s="1"/>
  <c r="AQ14" i="61" s="1"/>
  <c r="AF29" i="61" l="1"/>
  <c r="AE33" i="61"/>
  <c r="AC51" i="61"/>
  <c r="AB55" i="61"/>
  <c r="AS7" i="61"/>
  <c r="AS8" i="61" s="1"/>
  <c r="AQ24" i="61"/>
  <c r="AS11" i="61"/>
  <c r="AS12" i="61" s="1"/>
  <c r="AS22" i="61"/>
  <c r="AR7" i="61"/>
  <c r="AR8" i="61" s="1"/>
  <c r="AR14" i="61" s="1"/>
  <c r="AG29" i="61" l="1"/>
  <c r="AF33" i="61"/>
  <c r="AD51" i="61"/>
  <c r="AC55" i="61"/>
  <c r="AS14" i="61"/>
  <c r="AS24" i="61"/>
  <c r="AR24" i="61"/>
  <c r="AH29" i="61" l="1"/>
  <c r="AG33" i="61"/>
  <c r="AE51" i="61"/>
  <c r="AD55" i="61"/>
  <c r="G15" i="61"/>
  <c r="G25" i="61" s="1"/>
  <c r="AI29" i="61" l="1"/>
  <c r="AJ29" i="61" s="1"/>
  <c r="AH33" i="61"/>
  <c r="AF51" i="61"/>
  <c r="AE55" i="61"/>
  <c r="F26" i="61"/>
  <c r="H15" i="61"/>
  <c r="H25" i="61" s="1"/>
  <c r="G26" i="61"/>
  <c r="AK29" i="61" l="1"/>
  <c r="AJ33" i="61"/>
  <c r="G44" i="61"/>
  <c r="G48" i="61"/>
  <c r="G47" i="61"/>
  <c r="G46" i="61"/>
  <c r="G45" i="61"/>
  <c r="AI33" i="61"/>
  <c r="AG51" i="61"/>
  <c r="AF55" i="61"/>
  <c r="F44" i="61"/>
  <c r="F47" i="61"/>
  <c r="F45" i="61"/>
  <c r="F48" i="61"/>
  <c r="F46" i="61"/>
  <c r="G35" i="61"/>
  <c r="I15" i="61"/>
  <c r="I25" i="61" s="1"/>
  <c r="H26" i="61"/>
  <c r="F35" i="61"/>
  <c r="F36" i="61" s="1"/>
  <c r="AL29" i="61" l="1"/>
  <c r="AK33" i="61"/>
  <c r="H44" i="61"/>
  <c r="H46" i="61"/>
  <c r="H47" i="61"/>
  <c r="H45" i="61"/>
  <c r="H48" i="61"/>
  <c r="AH51" i="61"/>
  <c r="AG55" i="61"/>
  <c r="G41" i="61"/>
  <c r="G36" i="61"/>
  <c r="J15" i="61"/>
  <c r="J25" i="61" s="1"/>
  <c r="I26" i="61"/>
  <c r="F38" i="61"/>
  <c r="F41" i="61"/>
  <c r="F42" i="61" s="1"/>
  <c r="H35" i="61"/>
  <c r="AM29" i="61" l="1"/>
  <c r="AL33" i="61"/>
  <c r="I44" i="61"/>
  <c r="I47" i="61"/>
  <c r="I45" i="61"/>
  <c r="I48" i="61"/>
  <c r="I46" i="61"/>
  <c r="G42" i="61"/>
  <c r="AI51" i="61"/>
  <c r="AH55" i="61"/>
  <c r="H41" i="61"/>
  <c r="H36" i="61"/>
  <c r="F39" i="61"/>
  <c r="G38" i="61"/>
  <c r="I35" i="61"/>
  <c r="K15" i="61"/>
  <c r="K25" i="61" s="1"/>
  <c r="J26" i="61"/>
  <c r="AN29" i="61" l="1"/>
  <c r="AM33" i="61"/>
  <c r="J44" i="61"/>
  <c r="J45" i="61"/>
  <c r="J46" i="61"/>
  <c r="J47" i="61"/>
  <c r="J48" i="61"/>
  <c r="H42" i="61"/>
  <c r="AJ51" i="61"/>
  <c r="AI55" i="61"/>
  <c r="I41" i="61"/>
  <c r="I36" i="61"/>
  <c r="J35" i="61"/>
  <c r="L15" i="61"/>
  <c r="L25" i="61" s="1"/>
  <c r="K26" i="61"/>
  <c r="H38" i="61"/>
  <c r="G39" i="61"/>
  <c r="AO29" i="61" l="1"/>
  <c r="AN33" i="61"/>
  <c r="K44" i="61"/>
  <c r="K46" i="61"/>
  <c r="K45" i="61"/>
  <c r="K48" i="61"/>
  <c r="K47" i="61"/>
  <c r="I42" i="61"/>
  <c r="AK51" i="61"/>
  <c r="AJ55" i="61"/>
  <c r="J41" i="61"/>
  <c r="J36" i="61"/>
  <c r="H39" i="61"/>
  <c r="I38" i="61"/>
  <c r="K35" i="61"/>
  <c r="M15" i="61"/>
  <c r="M25" i="61" s="1"/>
  <c r="L26" i="61"/>
  <c r="AP29" i="61" l="1"/>
  <c r="AO33" i="61"/>
  <c r="L44" i="61"/>
  <c r="L45" i="61"/>
  <c r="L47" i="61"/>
  <c r="L48" i="61"/>
  <c r="L46" i="61"/>
  <c r="J42" i="61"/>
  <c r="AL51" i="61"/>
  <c r="AK55" i="61"/>
  <c r="K41" i="61"/>
  <c r="K36" i="61"/>
  <c r="L35" i="61"/>
  <c r="N15" i="61"/>
  <c r="N25" i="61" s="1"/>
  <c r="M26" i="61"/>
  <c r="I39" i="61"/>
  <c r="J38" i="61"/>
  <c r="AQ29" i="61" l="1"/>
  <c r="AP33" i="61"/>
  <c r="M44" i="61"/>
  <c r="M47" i="61"/>
  <c r="M45" i="61"/>
  <c r="M48" i="61"/>
  <c r="M46" i="61"/>
  <c r="K42" i="61"/>
  <c r="AM51" i="61"/>
  <c r="AL55" i="61"/>
  <c r="L41" i="61"/>
  <c r="L36" i="61"/>
  <c r="J39" i="61"/>
  <c r="K38" i="61"/>
  <c r="M35" i="61"/>
  <c r="O15" i="61"/>
  <c r="O25" i="61" s="1"/>
  <c r="N26" i="61"/>
  <c r="AR29" i="61" l="1"/>
  <c r="AQ33" i="61"/>
  <c r="N44" i="61"/>
  <c r="N45" i="61"/>
  <c r="N48" i="61"/>
  <c r="N47" i="61"/>
  <c r="N46" i="61"/>
  <c r="L42" i="61"/>
  <c r="AN51" i="61"/>
  <c r="AM55" i="61"/>
  <c r="M41" i="61"/>
  <c r="M36" i="61"/>
  <c r="N35" i="61"/>
  <c r="P15" i="61"/>
  <c r="P25" i="61" s="1"/>
  <c r="O26" i="61"/>
  <c r="L38" i="61"/>
  <c r="K39" i="61"/>
  <c r="AS29" i="61" l="1"/>
  <c r="AR33" i="61"/>
  <c r="O44" i="61"/>
  <c r="O46" i="61"/>
  <c r="O47" i="61"/>
  <c r="O48" i="61"/>
  <c r="O45" i="61"/>
  <c r="M42" i="61"/>
  <c r="AO51" i="61"/>
  <c r="AN55" i="61"/>
  <c r="N41" i="61"/>
  <c r="N36" i="61"/>
  <c r="L39" i="61"/>
  <c r="M38" i="61"/>
  <c r="O35" i="61"/>
  <c r="Q15" i="61"/>
  <c r="Q25" i="61" s="1"/>
  <c r="P26" i="61"/>
  <c r="AS33" i="61" l="1"/>
  <c r="P44" i="61"/>
  <c r="P45" i="61"/>
  <c r="P47" i="61"/>
  <c r="P48" i="61"/>
  <c r="P46" i="61"/>
  <c r="N42" i="61"/>
  <c r="AP51" i="61"/>
  <c r="AO55" i="61"/>
  <c r="O41" i="61"/>
  <c r="O36" i="61"/>
  <c r="P35" i="61"/>
  <c r="R15" i="61"/>
  <c r="R25" i="61" s="1"/>
  <c r="Q26" i="61"/>
  <c r="M39" i="61"/>
  <c r="N38" i="61"/>
  <c r="Q44" i="61" l="1"/>
  <c r="Q48" i="61"/>
  <c r="Q46" i="61"/>
  <c r="Q47" i="61"/>
  <c r="Q45" i="61"/>
  <c r="O42" i="61"/>
  <c r="AQ51" i="61"/>
  <c r="AP55" i="61"/>
  <c r="P41" i="61"/>
  <c r="P36" i="61"/>
  <c r="N39" i="61"/>
  <c r="O38" i="61"/>
  <c r="Q35" i="61"/>
  <c r="S15" i="61"/>
  <c r="S25" i="61" s="1"/>
  <c r="R26" i="61"/>
  <c r="R44" i="61" l="1"/>
  <c r="R45" i="61"/>
  <c r="R48" i="61"/>
  <c r="R46" i="61"/>
  <c r="R47" i="61"/>
  <c r="P42" i="61"/>
  <c r="AR51" i="61"/>
  <c r="AQ55" i="61"/>
  <c r="Q41" i="61"/>
  <c r="Q36" i="61"/>
  <c r="R35" i="61"/>
  <c r="T15" i="61"/>
  <c r="T25" i="61" s="1"/>
  <c r="S26" i="61"/>
  <c r="P38" i="61"/>
  <c r="O39" i="61"/>
  <c r="S44" i="61" l="1"/>
  <c r="S46" i="61"/>
  <c r="S48" i="61"/>
  <c r="S47" i="61"/>
  <c r="S45" i="61"/>
  <c r="Q42" i="61"/>
  <c r="AS51" i="61"/>
  <c r="AS55" i="61" s="1"/>
  <c r="AR55" i="61"/>
  <c r="R41" i="61"/>
  <c r="R36" i="61"/>
  <c r="P39" i="61"/>
  <c r="Q38" i="61"/>
  <c r="S35" i="61"/>
  <c r="U15" i="61"/>
  <c r="U25" i="61" s="1"/>
  <c r="T26" i="61"/>
  <c r="T44" i="61" l="1"/>
  <c r="T46" i="61"/>
  <c r="T47" i="61"/>
  <c r="T45" i="61"/>
  <c r="T48" i="61"/>
  <c r="R42" i="61"/>
  <c r="S41" i="61"/>
  <c r="S36" i="61"/>
  <c r="T35" i="61"/>
  <c r="V15" i="61"/>
  <c r="V25" i="61" s="1"/>
  <c r="U26" i="61"/>
  <c r="Q39" i="61"/>
  <c r="R38" i="61"/>
  <c r="S42" i="61" l="1"/>
  <c r="U44" i="61"/>
  <c r="U45" i="61"/>
  <c r="U47" i="61"/>
  <c r="U46" i="61"/>
  <c r="U48" i="61"/>
  <c r="T41" i="61"/>
  <c r="T36" i="61"/>
  <c r="R39" i="61"/>
  <c r="S38" i="61"/>
  <c r="U35" i="61"/>
  <c r="W15" i="61"/>
  <c r="W25" i="61" s="1"/>
  <c r="V26" i="61"/>
  <c r="T42" i="61" l="1"/>
  <c r="V44" i="61"/>
  <c r="V45" i="61"/>
  <c r="V48" i="61"/>
  <c r="V47" i="61"/>
  <c r="V46" i="61"/>
  <c r="U41" i="61"/>
  <c r="U36" i="61"/>
  <c r="X15" i="61"/>
  <c r="X25" i="61" s="1"/>
  <c r="W26" i="61"/>
  <c r="T38" i="61"/>
  <c r="S39" i="61"/>
  <c r="V35" i="61"/>
  <c r="U42" i="61" l="1"/>
  <c r="W44" i="61"/>
  <c r="W47" i="61"/>
  <c r="W48" i="61"/>
  <c r="W45" i="61"/>
  <c r="W46" i="61"/>
  <c r="V41" i="61"/>
  <c r="V42" i="61" s="1"/>
  <c r="V36" i="61"/>
  <c r="T39" i="61"/>
  <c r="U38" i="61"/>
  <c r="W35" i="61"/>
  <c r="Y15" i="61"/>
  <c r="Y25" i="61" s="1"/>
  <c r="X26" i="61"/>
  <c r="X44" i="61" l="1"/>
  <c r="X48" i="61"/>
  <c r="X46" i="61"/>
  <c r="X45" i="61"/>
  <c r="X47" i="61"/>
  <c r="W41" i="61"/>
  <c r="W42" i="61" s="1"/>
  <c r="W36" i="61"/>
  <c r="X35" i="61"/>
  <c r="Z15" i="61"/>
  <c r="Z25" i="61" s="1"/>
  <c r="Y26" i="61"/>
  <c r="U39" i="61"/>
  <c r="V38" i="61"/>
  <c r="Y44" i="61" l="1"/>
  <c r="Y47" i="61"/>
  <c r="Y48" i="61"/>
  <c r="Y45" i="61"/>
  <c r="Y46" i="61"/>
  <c r="X41" i="61"/>
  <c r="X42" i="61" s="1"/>
  <c r="X36" i="61"/>
  <c r="Y35" i="61"/>
  <c r="V39" i="61"/>
  <c r="W38" i="61"/>
  <c r="AA15" i="61"/>
  <c r="AA25" i="61" s="1"/>
  <c r="Z26" i="61"/>
  <c r="Z44" i="61" l="1"/>
  <c r="Z47" i="61"/>
  <c r="Z46" i="61"/>
  <c r="Z48" i="61"/>
  <c r="Z45" i="61"/>
  <c r="Y41" i="61"/>
  <c r="Y42" i="61" s="1"/>
  <c r="Y36" i="61"/>
  <c r="AB15" i="61"/>
  <c r="AB25" i="61" s="1"/>
  <c r="AA26" i="61"/>
  <c r="Z35" i="61"/>
  <c r="X38" i="61"/>
  <c r="W39" i="61"/>
  <c r="AA44" i="61" l="1"/>
  <c r="AA45" i="61"/>
  <c r="AA47" i="61"/>
  <c r="AA48" i="61"/>
  <c r="AA46" i="61"/>
  <c r="Z41" i="61"/>
  <c r="Z42" i="61" s="1"/>
  <c r="Z36" i="61"/>
  <c r="X39" i="61"/>
  <c r="Y38" i="61"/>
  <c r="AA35" i="61"/>
  <c r="AC15" i="61"/>
  <c r="AC25" i="61" s="1"/>
  <c r="AB26" i="61"/>
  <c r="AB44" i="61" l="1"/>
  <c r="AB47" i="61"/>
  <c r="AB46" i="61"/>
  <c r="AB48" i="61"/>
  <c r="AB45" i="61"/>
  <c r="AA41" i="61"/>
  <c r="AA42" i="61" s="1"/>
  <c r="AA36" i="61"/>
  <c r="AD15" i="61"/>
  <c r="AD25" i="61" s="1"/>
  <c r="AC26" i="61"/>
  <c r="Y39" i="61"/>
  <c r="Z38" i="61"/>
  <c r="AB35" i="61"/>
  <c r="AC44" i="61" l="1"/>
  <c r="AC46" i="61"/>
  <c r="AC47" i="61"/>
  <c r="AC48" i="61"/>
  <c r="AC45" i="61"/>
  <c r="AB41" i="61"/>
  <c r="AB42" i="61" s="1"/>
  <c r="AB36" i="61"/>
  <c r="AC35" i="61"/>
  <c r="AE15" i="61"/>
  <c r="AE25" i="61" s="1"/>
  <c r="AD26" i="61"/>
  <c r="Z39" i="61"/>
  <c r="AA38" i="61"/>
  <c r="AD44" i="61" l="1"/>
  <c r="AD45" i="61"/>
  <c r="AD48" i="61"/>
  <c r="AD47" i="61"/>
  <c r="AD46" i="61"/>
  <c r="AC41" i="61"/>
  <c r="AC42" i="61" s="1"/>
  <c r="AC36" i="61"/>
  <c r="AD35" i="61"/>
  <c r="AB38" i="61"/>
  <c r="AA39" i="61"/>
  <c r="AF15" i="61"/>
  <c r="AF25" i="61" s="1"/>
  <c r="AE26" i="61"/>
  <c r="AE44" i="61" l="1"/>
  <c r="AE47" i="61"/>
  <c r="AE48" i="61"/>
  <c r="AE46" i="61"/>
  <c r="AE45" i="61"/>
  <c r="AD41" i="61"/>
  <c r="AD42" i="61" s="1"/>
  <c r="AD36" i="61"/>
  <c r="AE35" i="61"/>
  <c r="AG15" i="61"/>
  <c r="AG25" i="61" s="1"/>
  <c r="AF26" i="61"/>
  <c r="AB39" i="61"/>
  <c r="AC38" i="61"/>
  <c r="AF44" i="61" l="1"/>
  <c r="AF46" i="61"/>
  <c r="AF47" i="61"/>
  <c r="AF45" i="61"/>
  <c r="AF48" i="61"/>
  <c r="AE41" i="61"/>
  <c r="AE42" i="61" s="1"/>
  <c r="AE36" i="61"/>
  <c r="AC39" i="61"/>
  <c r="AD38" i="61"/>
  <c r="AF35" i="61"/>
  <c r="AH15" i="61"/>
  <c r="AH25" i="61" s="1"/>
  <c r="AG26" i="61"/>
  <c r="AG44" i="61" l="1"/>
  <c r="AG48" i="61"/>
  <c r="AG46" i="61"/>
  <c r="AG47" i="61"/>
  <c r="AG45" i="61"/>
  <c r="AF41" i="61"/>
  <c r="AF42" i="61" s="1"/>
  <c r="AF36" i="61"/>
  <c r="AG35" i="61"/>
  <c r="AI15" i="61"/>
  <c r="AI25" i="61" s="1"/>
  <c r="AH26" i="61"/>
  <c r="AD39" i="61"/>
  <c r="AE38" i="61"/>
  <c r="AH44" i="61" l="1"/>
  <c r="AH47" i="61"/>
  <c r="AH45" i="61"/>
  <c r="AH48" i="61"/>
  <c r="AH46" i="61"/>
  <c r="AG41" i="61"/>
  <c r="AG42" i="61" s="1"/>
  <c r="AG36" i="61"/>
  <c r="AF38" i="61"/>
  <c r="AE39" i="61"/>
  <c r="AH35" i="61"/>
  <c r="AJ15" i="61"/>
  <c r="AJ25" i="61" s="1"/>
  <c r="AI26" i="61"/>
  <c r="AI44" i="61" l="1"/>
  <c r="AI47" i="61"/>
  <c r="AI46" i="61"/>
  <c r="AI45" i="61"/>
  <c r="AI48" i="61"/>
  <c r="AH41" i="61"/>
  <c r="AH42" i="61" s="1"/>
  <c r="AH36" i="61"/>
  <c r="AK15" i="61"/>
  <c r="AK25" i="61" s="1"/>
  <c r="AJ26" i="61"/>
  <c r="AI35" i="61"/>
  <c r="AF39" i="61"/>
  <c r="AG38" i="61"/>
  <c r="AJ44" i="61" l="1"/>
  <c r="AJ47" i="61"/>
  <c r="AJ48" i="61"/>
  <c r="AJ45" i="61"/>
  <c r="AJ46" i="61"/>
  <c r="AI41" i="61"/>
  <c r="AI42" i="61" s="1"/>
  <c r="AI36" i="61"/>
  <c r="AJ35" i="61"/>
  <c r="AL15" i="61"/>
  <c r="AL25" i="61" s="1"/>
  <c r="AK26" i="61"/>
  <c r="AG39" i="61"/>
  <c r="AH38" i="61"/>
  <c r="AK44" i="61" l="1"/>
  <c r="AK45" i="61"/>
  <c r="AK48" i="61"/>
  <c r="AK47" i="61"/>
  <c r="AK46" i="61"/>
  <c r="AJ41" i="61"/>
  <c r="AJ42" i="61" s="1"/>
  <c r="AJ36" i="61"/>
  <c r="AH39" i="61"/>
  <c r="AI38" i="61"/>
  <c r="AK35" i="61"/>
  <c r="AM15" i="61"/>
  <c r="AM25" i="61" s="1"/>
  <c r="AL26" i="61"/>
  <c r="AL44" i="61" l="1"/>
  <c r="AL46" i="61"/>
  <c r="AL47" i="61"/>
  <c r="AL45" i="61"/>
  <c r="AL48" i="61"/>
  <c r="AK41" i="61"/>
  <c r="AK42" i="61" s="1"/>
  <c r="AK36" i="61"/>
  <c r="AL35" i="61"/>
  <c r="AN15" i="61"/>
  <c r="AN25" i="61" s="1"/>
  <c r="AM26" i="61"/>
  <c r="AJ38" i="61"/>
  <c r="AI39" i="61"/>
  <c r="AM44" i="61" l="1"/>
  <c r="AM48" i="61"/>
  <c r="AM47" i="61"/>
  <c r="AM45" i="61"/>
  <c r="AM46" i="61"/>
  <c r="AL41" i="61"/>
  <c r="AL42" i="61" s="1"/>
  <c r="AL36" i="61"/>
  <c r="AJ39" i="61"/>
  <c r="AK38" i="61"/>
  <c r="AM35" i="61"/>
  <c r="AO15" i="61"/>
  <c r="AO25" i="61" s="1"/>
  <c r="AN26" i="61"/>
  <c r="AN44" i="61" l="1"/>
  <c r="AN45" i="61"/>
  <c r="AN48" i="61"/>
  <c r="AN47" i="61"/>
  <c r="AN46" i="61"/>
  <c r="AM41" i="61"/>
  <c r="AM42" i="61" s="1"/>
  <c r="AM36" i="61"/>
  <c r="AN35" i="61"/>
  <c r="AP15" i="61"/>
  <c r="AP25" i="61" s="1"/>
  <c r="AO26" i="61"/>
  <c r="AK39" i="61"/>
  <c r="AL38" i="61"/>
  <c r="AO44" i="61" l="1"/>
  <c r="AO48" i="61"/>
  <c r="AO46" i="61"/>
  <c r="AO45" i="61"/>
  <c r="AO47" i="61"/>
  <c r="AN41" i="61"/>
  <c r="AN42" i="61" s="1"/>
  <c r="AN36" i="61"/>
  <c r="AL39" i="61"/>
  <c r="AM38" i="61"/>
  <c r="AO35" i="61"/>
  <c r="AQ15" i="61"/>
  <c r="AQ25" i="61" s="1"/>
  <c r="AP26" i="61"/>
  <c r="AP44" i="61" l="1"/>
  <c r="AP48" i="61"/>
  <c r="AP47" i="61"/>
  <c r="AP46" i="61"/>
  <c r="AP45" i="61"/>
  <c r="AO41" i="61"/>
  <c r="AO42" i="61" s="1"/>
  <c r="AO36" i="61"/>
  <c r="AP35" i="61"/>
  <c r="AR15" i="61"/>
  <c r="AR25" i="61" s="1"/>
  <c r="AQ26" i="61"/>
  <c r="AN38" i="61"/>
  <c r="AM39" i="61"/>
  <c r="AQ44" i="61" l="1"/>
  <c r="AQ45" i="61"/>
  <c r="AQ48" i="61"/>
  <c r="AQ46" i="61"/>
  <c r="AQ47" i="61"/>
  <c r="AP41" i="61"/>
  <c r="AP42" i="61" s="1"/>
  <c r="AP36" i="61"/>
  <c r="AN39" i="61"/>
  <c r="AO38" i="61"/>
  <c r="AQ35" i="61"/>
  <c r="AS15" i="61"/>
  <c r="AS25" i="61" s="1"/>
  <c r="AR26" i="61"/>
  <c r="AR44" i="61" l="1"/>
  <c r="AR48" i="61"/>
  <c r="AR45" i="61"/>
  <c r="AR46" i="61"/>
  <c r="AR47" i="61"/>
  <c r="AQ41" i="61"/>
  <c r="AQ42" i="61" s="1"/>
  <c r="AQ36" i="61"/>
  <c r="AR35" i="61"/>
  <c r="AS26" i="61"/>
  <c r="AO39" i="61"/>
  <c r="AP38" i="61"/>
  <c r="AS44" i="61" l="1"/>
  <c r="AS45" i="61"/>
  <c r="AS47" i="61"/>
  <c r="AS48" i="61"/>
  <c r="AS46" i="61"/>
  <c r="AR41" i="61"/>
  <c r="AR42" i="61" s="1"/>
  <c r="AR36" i="61"/>
  <c r="AP39" i="61"/>
  <c r="AQ38" i="61"/>
  <c r="AS35" i="61"/>
  <c r="AS41" i="61" l="1"/>
  <c r="AS42" i="61" s="1"/>
  <c r="AS36" i="61"/>
  <c r="AR38" i="61"/>
  <c r="AQ39" i="61"/>
  <c r="AR39" i="61" l="1"/>
  <c r="AS38" i="61"/>
  <c r="AS39" i="61" s="1"/>
  <c r="C63" i="60"/>
  <c r="C9" i="63" s="1"/>
  <c r="G9" i="63" l="1"/>
  <c r="E61" i="60"/>
  <c r="G56" i="60" l="1"/>
  <c r="G57" i="60"/>
  <c r="G51" i="60"/>
  <c r="G52" i="60"/>
  <c r="G53" i="60"/>
  <c r="G59" i="60"/>
  <c r="G47" i="60"/>
  <c r="G49" i="60"/>
  <c r="G55" i="60"/>
  <c r="G48" i="60"/>
  <c r="D63" i="60"/>
  <c r="G50" i="60"/>
  <c r="G58" i="60"/>
  <c r="G54" i="60"/>
  <c r="G61" i="60" l="1"/>
  <c r="K81" i="60"/>
  <c r="K92" i="60"/>
  <c r="E81" i="60"/>
  <c r="E92" i="60" s="1"/>
  <c r="G68" i="60" s="1"/>
  <c r="G92" i="60" s="1"/>
  <c r="G79" i="60" l="1"/>
  <c r="E9" i="63"/>
  <c r="G81" i="60"/>
  <c r="G73" i="60"/>
  <c r="G84" i="60"/>
  <c r="G87" i="60"/>
  <c r="P28" i="59"/>
  <c r="F58" i="59"/>
  <c r="L32" i="59" s="1"/>
  <c r="E15" i="59" l="1"/>
  <c r="E56" i="59"/>
  <c r="M32" i="59"/>
  <c r="O28" i="59"/>
  <c r="E59" i="60"/>
  <c r="C83" i="60" l="1"/>
  <c r="C82" i="60" s="1"/>
  <c r="I59"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D35" authorId="0" shapeId="0" xr:uid="{2C3A47EB-FAAC-4FCA-8E28-15E3E3DF0B2B}">
      <text>
        <r>
          <rPr>
            <sz val="8"/>
            <color indexed="81"/>
            <rFont val="Tahoma"/>
            <family val="2"/>
          </rPr>
          <t>Residential SF: Include all SF attributable to residential units including hallways, elevator spaces, lobbies, managers office, common areas, building amenities, community space, garages, carports, porches, etc.
Note: Do not include space for the provision of resident services within Residential SF</t>
        </r>
      </text>
    </comment>
    <comment ref="D36" authorId="0" shapeId="0" xr:uid="{5BB50BF5-9543-4B79-AC44-A2A060584EAA}">
      <text>
        <r>
          <rPr>
            <sz val="8"/>
            <color indexed="81"/>
            <rFont val="Tahoma"/>
            <family val="2"/>
          </rPr>
          <t>Commercial Space SF includes all leasable commercial space in the project.</t>
        </r>
      </text>
    </comment>
    <comment ref="D37" authorId="0" shapeId="0" xr:uid="{43FC7F65-5723-4C82-BC4E-283F7B416743}">
      <text>
        <r>
          <rPr>
            <sz val="8"/>
            <color indexed="81"/>
            <rFont val="Tahoma"/>
            <family val="2"/>
          </rPr>
          <t xml:space="preserve">Resident Services SF: Includes all areas for the provision of resident tenant services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tc={4B8824D3-1840-4E7C-8E8B-8A8BD8FBB96B}</author>
    <author>tc={1DDC94BB-0FB3-4198-931F-092BF28A3620}</author>
    <author>tc={C514A9FA-C4F8-44CC-9E8F-89F728B69A07}</author>
    <author>tc={3282EC84-3B38-4635-83DA-FBD5EDA7AF78}</author>
    <author>tc={69E391BD-6EB2-4535-854E-C3EB234E58B9}</author>
    <author>tc={5F77FBAE-0106-451C-BBFC-0BB84492FC91}</author>
    <author>tc={C79585B4-6BD6-409F-97FF-0D47B997DA81}</author>
  </authors>
  <commentList>
    <comment ref="C33" authorId="0" shapeId="0" xr:uid="{4B8824D3-1840-4E7C-8E8B-8A8BD8FBB96B}">
      <text>
        <t>[Threaded comment]
Your version of Excel allows you to read this threaded comment; however, any edits to it will get removed if the file is opened in a newer version of Excel. Learn more: https://go.microsoft.com/fwlink/?linkid=870924
Comment:
    Ask Lisa if this still needs to be collected at PPA - they use NAICS codes</t>
      </text>
    </comment>
    <comment ref="B46" authorId="1" shapeId="0" xr:uid="{1DDC94BB-0FB3-4198-931F-092BF28A3620}">
      <text>
        <t>[Threaded comment]
Your version of Excel allows you to read this threaded comment; however, any edits to it will get removed if the file is opened in a newer version of Excel. Learn more: https://go.microsoft.com/fwlink/?linkid=870924
Comment:
    Believe that this isn't required for NCS
Reply:
    Check with Kevin/MF</t>
      </text>
    </comment>
    <comment ref="D59" authorId="2" shapeId="0" xr:uid="{C514A9FA-C4F8-44CC-9E8F-89F728B69A07}">
      <text>
        <t>[Threaded comment]
Your version of Excel allows you to read this threaded comment; however, any edits to it will get removed if the file is opened in a newer version of Excel. Learn more: https://go.microsoft.com/fwlink/?linkid=870924
Comment:
    Ask Kevin if we are still going to allow for this waiver request
Reply:
    We will still allow! It applies to a handful of rehab deals on the 4% in particular</t>
      </text>
    </comment>
    <comment ref="C78" authorId="3" shapeId="0" xr:uid="{3282EC84-3B38-4635-83DA-FBD5EDA7AF78}">
      <text>
        <t>[Threaded comment]
Your version of Excel allows you to read this threaded comment; however, any edits to it will get removed if the file is opened in a newer version of Excel. Learn more: https://go.microsoft.com/fwlink/?linkid=870924
Comment:
    MF - please weigh in on which of these points apply to all fundings sources/programs and which differentiate between programs
Reply:
    I believe that none of these would apply to NCS
Reply:
    Actually I think the first two would apply to NCS as we do have a construction limit and some standards outlined in the RFA! The AIT item would only apply to LIHTC deals, 4% and 9%</t>
      </text>
    </comment>
    <comment ref="D92" authorId="4" shapeId="0" xr:uid="{69E391BD-6EB2-4535-854E-C3EB234E58B9}">
      <text>
        <t xml:space="preserve">[Threaded comment]
Your version of Excel allows you to read this threaded comment; however, any edits to it will get removed if the file is opened in a newer version of Excel. Learn more: https://go.microsoft.com/fwlink/?linkid=870924
Comment:
    Since this will only apply to 9% LIHTC deals under the psh scoring track, should we add a section for that below? </t>
      </text>
    </comment>
    <comment ref="B94" authorId="5" shapeId="0" xr:uid="{5F77FBAE-0106-451C-BBFC-0BB84492FC91}">
      <text>
        <t>[Threaded comment]
Your version of Excel allows you to read this threaded comment; however, any edits to it will get removed if the file is opened in a newer version of Excel. Learn more: https://go.microsoft.com/fwlink/?linkid=870924
Comment:
    Evan - please add in any documentation that is optionally needed for PSH and NCS related to service plan/referrals, and/or project concept</t>
      </text>
    </comment>
    <comment ref="D119" authorId="6" shapeId="0" xr:uid="{C79585B4-6BD6-409F-97FF-0D47B997DA81}">
      <text>
        <t>[Threaded comment]
Your version of Excel allows you to read this threaded comment; however, any edits to it will get removed if the file is opened in a newer version of Excel. Learn more: https://go.microsoft.com/fwlink/?linkid=870924
Comment:
    Is this now referenced in the DCRC?
Reply:
    Yes! Updated the text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D13" authorId="0" shapeId="0" xr:uid="{77EB9EE1-C250-4238-853F-344333D9BCCD}">
      <text>
        <r>
          <rPr>
            <sz val="8"/>
            <color indexed="81"/>
            <rFont val="Tahoma"/>
            <family val="2"/>
          </rPr>
          <t xml:space="preserve">Decimal degrees w/minimum 6 numerals. Degrees, Minutes, Seconds are not acceptable.
</t>
        </r>
      </text>
    </comment>
    <comment ref="D14" authorId="0" shapeId="0" xr:uid="{98EADF71-62E1-4132-9136-98B064FE337F}">
      <text>
        <r>
          <rPr>
            <sz val="8"/>
            <color indexed="81"/>
            <rFont val="Tahoma"/>
            <family val="2"/>
          </rPr>
          <t>Decimal Degrees should be NEGATIVE for Western Hemisphere.</t>
        </r>
      </text>
    </comment>
    <comment ref="D86" authorId="0" shapeId="0" xr:uid="{8FC1257B-9F75-4CD3-A5E5-C0AED184F787}">
      <text>
        <r>
          <rPr>
            <sz val="8"/>
            <color indexed="81"/>
            <rFont val="Tahoma"/>
            <family val="2"/>
          </rPr>
          <t xml:space="preserve">Decimal degrees w/minimum 6 numerals. Degrees, Minutes, Seconds are not acceptable.
</t>
        </r>
      </text>
    </comment>
    <comment ref="D87" authorId="0" shapeId="0" xr:uid="{558CA63D-1866-4582-A9EA-5AFC4087D7F9}">
      <text>
        <r>
          <rPr>
            <sz val="8"/>
            <color indexed="81"/>
            <rFont val="Tahoma"/>
            <family val="2"/>
          </rPr>
          <t>Decimal Degrees should be NEGATIVE for Western Hemisphere.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Daniel Gutman</author>
    <author>Heather Spray</author>
    <author>Jenna Hebert</author>
  </authors>
  <commentList>
    <comment ref="E7" authorId="0" shapeId="0" xr:uid="{55AF9C88-C271-4E8B-A4B5-8D86F44A5D54}">
      <text>
        <r>
          <rPr>
            <sz val="8"/>
            <color indexed="81"/>
            <rFont val="Tahoma"/>
            <family val="2"/>
          </rPr>
          <t>Please indicate if Sponsor is a registered MBE for-profit firm, or could be designated as a BIPOC-led or BIPOC-governed not-for-profit.</t>
        </r>
      </text>
    </comment>
    <comment ref="E9" authorId="0" shapeId="0" xr:uid="{BCB5267D-E0BD-4113-B419-4846DE7F354D}">
      <text>
        <r>
          <rPr>
            <sz val="8"/>
            <color indexed="81"/>
            <rFont val="Tahoma"/>
            <family val="2"/>
          </rPr>
          <t xml:space="preserve">Please indicate if Sponsor is a registered WBE </t>
        </r>
        <r>
          <rPr>
            <b/>
            <sz val="8"/>
            <color indexed="81"/>
            <rFont val="Tahoma"/>
            <family val="2"/>
          </rPr>
          <t>for-profit firm</t>
        </r>
      </text>
    </comment>
    <comment ref="H13" authorId="1" shapeId="0" xr:uid="{E5B5C826-9FCA-46F9-84B1-5239B08FA913}">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14" authorId="0" shapeId="0" xr:uid="{9F143091-8A28-49A1-A50B-72AA47E45A02}">
      <text>
        <r>
          <rPr>
            <sz val="8"/>
            <color indexed="81"/>
            <rFont val="Tahoma"/>
            <family val="2"/>
          </rPr>
          <t>Please indicate if Sponsor is a registered MBE for-profit firm, or could be designated as a BIPOC-led or BIPOC-governed not-for-profit.</t>
        </r>
      </text>
    </comment>
    <comment ref="H15" authorId="0" shapeId="0" xr:uid="{4FA8CF1F-3557-4315-B71C-2078638BC4FC}">
      <text>
        <r>
          <rPr>
            <sz val="8"/>
            <color indexed="81"/>
            <rFont val="Tahoma"/>
            <family val="2"/>
          </rPr>
          <t>Please indicate if Sponsor is a registered MBE for-profit firm, or could be designated as a BIPOC-led or BIPOC-governed not-for-profit.</t>
        </r>
      </text>
    </comment>
    <comment ref="E16" authorId="0" shapeId="0" xr:uid="{F608F207-DFF9-4EC0-84AB-9EF44467463D}">
      <text>
        <r>
          <rPr>
            <sz val="8"/>
            <color indexed="81"/>
            <rFont val="Tahoma"/>
            <family val="2"/>
          </rPr>
          <t xml:space="preserve">Please indicate if Sponsor is a registered WBE </t>
        </r>
        <r>
          <rPr>
            <b/>
            <sz val="8"/>
            <color indexed="81"/>
            <rFont val="Tahoma"/>
            <family val="2"/>
          </rPr>
          <t>for-profit firm</t>
        </r>
      </text>
    </comment>
    <comment ref="H17" authorId="0" shapeId="0" xr:uid="{0102C8AE-93A4-4559-9618-9021E477CAC7}">
      <text>
        <r>
          <rPr>
            <sz val="8"/>
            <color indexed="81"/>
            <rFont val="Tahoma"/>
            <family val="2"/>
          </rPr>
          <t xml:space="preserve">Please indicate if Sponsor is a registered WBE </t>
        </r>
        <r>
          <rPr>
            <b/>
            <sz val="8"/>
            <color indexed="81"/>
            <rFont val="Tahoma"/>
            <family val="2"/>
          </rPr>
          <t>for-profit firm</t>
        </r>
      </text>
    </comment>
    <comment ref="H20" authorId="1" shapeId="0" xr:uid="{009D2D0D-9CE5-4F27-B4DB-B3E6F85F064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21" authorId="0" shapeId="0" xr:uid="{B907D312-EF86-4396-8BBF-76CE4635A018}">
      <text>
        <r>
          <rPr>
            <sz val="8"/>
            <color indexed="81"/>
            <rFont val="Tahoma"/>
            <family val="2"/>
          </rPr>
          <t>Please indicate if Sponsor is a registered MBE for-profit firm, or could be designated as a BIPOC-led or BIPOC-governed not-for-profit.</t>
        </r>
      </text>
    </comment>
    <comment ref="H22" authorId="0" shapeId="0" xr:uid="{BAA6A543-BC53-4439-89B0-7369AF7479CB}">
      <text>
        <r>
          <rPr>
            <sz val="8"/>
            <color indexed="81"/>
            <rFont val="Tahoma"/>
            <family val="2"/>
          </rPr>
          <t>Please indicate if Sponsor is a registered MBE for-profit firm, or could be designated as a BIPOC-led or BIPOC-governed not-for-profit.</t>
        </r>
      </text>
    </comment>
    <comment ref="E23" authorId="0" shapeId="0" xr:uid="{359D3CC3-DB7D-41B1-B7B1-74127985E10F}">
      <text>
        <r>
          <rPr>
            <sz val="8"/>
            <color indexed="81"/>
            <rFont val="Tahoma"/>
            <family val="2"/>
          </rPr>
          <t xml:space="preserve">Please indicate if Sponsor is a registered WBE </t>
        </r>
        <r>
          <rPr>
            <b/>
            <sz val="8"/>
            <color indexed="81"/>
            <rFont val="Tahoma"/>
            <family val="2"/>
          </rPr>
          <t>for-profit firm</t>
        </r>
      </text>
    </comment>
    <comment ref="H24" authorId="0" shapeId="0" xr:uid="{9CDE2E54-E6E8-4DCA-808E-D61FF98F78D0}">
      <text>
        <r>
          <rPr>
            <sz val="8"/>
            <color indexed="81"/>
            <rFont val="Tahoma"/>
            <family val="2"/>
          </rPr>
          <t xml:space="preserve">Please indicate if Sponsor is a registered WBE </t>
        </r>
        <r>
          <rPr>
            <b/>
            <sz val="8"/>
            <color indexed="81"/>
            <rFont val="Tahoma"/>
            <family val="2"/>
          </rPr>
          <t>for-profit firm</t>
        </r>
      </text>
    </comment>
    <comment ref="H27" authorId="1" shapeId="0" xr:uid="{18A4EE1B-BA1C-474D-9A82-D57D3DD4CE7B}">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29" authorId="0" shapeId="0" xr:uid="{D4F8A0A5-87A0-47A5-8E66-20FBA555BD21}">
      <text>
        <r>
          <rPr>
            <sz val="8"/>
            <color indexed="81"/>
            <rFont val="Tahoma"/>
            <family val="2"/>
          </rPr>
          <t>Please indicate if Sponsor is a registered MBE for-profit firm, or could be designated as a BIPOC-led or BIPOC-governed not-for-profit.</t>
        </r>
      </text>
    </comment>
    <comment ref="H31" authorId="0" shapeId="0" xr:uid="{800C1AB0-CE3C-4DDA-BC85-6FD1D1B27996}">
      <text>
        <r>
          <rPr>
            <sz val="8"/>
            <color indexed="81"/>
            <rFont val="Tahoma"/>
            <family val="2"/>
          </rPr>
          <t xml:space="preserve">Please indicate if Sponsor is a registered WBE </t>
        </r>
        <r>
          <rPr>
            <b/>
            <sz val="8"/>
            <color indexed="81"/>
            <rFont val="Tahoma"/>
            <family val="2"/>
          </rPr>
          <t>for-profit firm</t>
        </r>
      </text>
    </comment>
    <comment ref="H34" authorId="1" shapeId="0" xr:uid="{828A3E9D-96F4-456D-9A31-06B7B00C78A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36" authorId="0" shapeId="0" xr:uid="{F4774999-F172-49D6-B764-308DE409461F}">
      <text>
        <r>
          <rPr>
            <sz val="8"/>
            <color indexed="81"/>
            <rFont val="Tahoma"/>
            <family val="2"/>
          </rPr>
          <t>Please indicate if Sponsor is a registered MBE for-profit firm, or could be designated as a BIPOC-led or BIPOC-governed not-for-profit.</t>
        </r>
      </text>
    </comment>
    <comment ref="H38" authorId="0" shapeId="0" xr:uid="{1B1A0528-66A7-4584-B8A4-4AEAFE908ACE}">
      <text>
        <r>
          <rPr>
            <sz val="8"/>
            <color indexed="81"/>
            <rFont val="Tahoma"/>
            <family val="2"/>
          </rPr>
          <t xml:space="preserve">Please indicate if Sponsor is a registered WBE </t>
        </r>
        <r>
          <rPr>
            <b/>
            <sz val="8"/>
            <color indexed="81"/>
            <rFont val="Tahoma"/>
            <family val="2"/>
          </rPr>
          <t>for-profit firm</t>
        </r>
      </text>
    </comment>
    <comment ref="F42" authorId="2" shapeId="0" xr:uid="{F3027029-19BA-4518-9CB9-56F68B7BD63C}">
      <text>
        <r>
          <rPr>
            <sz val="9"/>
            <color indexed="81"/>
            <rFont val="Tahoma"/>
            <family val="2"/>
          </rPr>
          <t>Insert Service Proivder for projects pursuing the PSH scoring track</t>
        </r>
      </text>
    </comment>
    <comment ref="H48" authorId="1" shapeId="0" xr:uid="{33432EA0-C622-4FA6-A323-D33F20BF93CC}">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F49" authorId="3" shapeId="0" xr:uid="{E926801C-63D9-46F7-BB87-7A61F56B6B61}">
      <text>
        <r>
          <rPr>
            <sz val="9"/>
            <color indexed="81"/>
            <rFont val="Tahoma"/>
            <family val="2"/>
          </rPr>
          <t>Insert Not-For-Profit Sponsor for IAHTC developments.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Doren Hilmer</author>
  </authors>
  <commentList>
    <comment ref="F55" authorId="0" shapeId="0" xr:uid="{C6D1DE30-D247-44E8-A282-91387A7A53E4}">
      <text>
        <r>
          <rPr>
            <b/>
            <sz val="9"/>
            <color indexed="81"/>
            <rFont val="Tahoma"/>
            <family val="2"/>
          </rPr>
          <t>This section is only required for projects that are currently operating as non-congregate shelter.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tc={3C4CD88D-D213-442E-9461-3B2ABADC9071}</author>
  </authors>
  <commentList>
    <comment ref="C17" authorId="0" shapeId="0" xr:uid="{3C4CD88D-D213-442E-9461-3B2ABADC9071}">
      <text>
        <t>[Threaded comment]
Your version of Excel allows you to read this threaded comment; however, any edits to it will get removed if the file is opened in a newer version of Excel. Learn more: https://go.microsoft.com/fwlink/?linkid=870924
Comment:
    Evan, is there any more detail about which homeless populations may be served that we want to incorporate here?
Cliff, same question goes for priority populations?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tc={89D78E17-23C7-4FB4-9FA2-24CE23CCDE7C}</author>
  </authors>
  <commentList>
    <comment ref="B2" authorId="0" shapeId="0" xr:uid="{89D78E17-23C7-4FB4-9FA2-24CE23CCDE7C}">
      <text>
        <t>[Threaded comment]
Your version of Excel allows you to read this threaded comment; however, any edits to it will get removed if the file is opened in a newer version of Excel. Learn more: https://go.microsoft.com/fwlink/?linkid=870924
Comment:
    Big changes here - hide 6 - 34; add space to enter proposed number of overall units, proposed number of overall beds, proposed number of individuals served; and a narrative section to address the layout of the shelter spaces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tc={9BF448C0-B09D-44A7-B79C-20AAA63254EA}</author>
    <author>Heather Spray</author>
    <author>Doren Hilmer</author>
    <author>Daniel Gutman</author>
    <author>Ssocall</author>
    <author>Adam Rogers</author>
  </authors>
  <commentList>
    <comment ref="C2" authorId="0" shapeId="0" xr:uid="{9BF448C0-B09D-44A7-B79C-20AAA63254EA}">
      <text>
        <t>[Threaded comment]
Your version of Excel allows you to read this threaded comment; however, any edits to it will get removed if the file is opened in a newer version of Excel. Learn more: https://go.microsoft.com/fwlink/?linkid=870924
Comment:
    - add detailed uses
- remove perm sources
- remove items to be paid outside of escrow
- fix the DF formula so it limits to 10% or 1mm</t>
      </text>
    </comment>
    <comment ref="K7" authorId="1" shapeId="0" xr:uid="{1B51E2EA-0446-4037-A416-CF6B902B0650}">
      <text>
        <r>
          <rPr>
            <sz val="11"/>
            <color theme="1"/>
            <rFont val="Calibri"/>
            <family val="2"/>
            <scheme val="minor"/>
          </rPr>
          <t>Debt source terms should match the Letters of Interest (LOIs) provided with the application. Debt sources could include conventional loans, interest-free debt from a local municipality, cash-flow based notes, etc.</t>
        </r>
      </text>
    </comment>
    <comment ref="D12" authorId="1" shapeId="0" xr:uid="{9B261959-94A7-4BF4-AB88-0B5E25637203}">
      <text>
        <r>
          <rPr>
            <sz val="8"/>
            <color indexed="81"/>
            <rFont val="Tahoma"/>
            <family val="2"/>
          </rPr>
          <t>Ensure General Conditions, Contractor Overhead, and Contractor Profit are included in the hard cost estimate.</t>
        </r>
      </text>
    </comment>
    <comment ref="K14" authorId="1" shapeId="0" xr:uid="{A8977B59-5474-4D81-8646-946C8D39C041}">
      <text>
        <r>
          <rPr>
            <sz val="11"/>
            <color theme="1"/>
            <rFont val="Calibri"/>
            <family val="2"/>
            <scheme val="minor"/>
          </rPr>
          <t>Amounts shall match award letters or LOIs provided in the application materials.</t>
        </r>
      </text>
    </comment>
    <comment ref="D15" authorId="2" shapeId="0" xr:uid="{1AB30037-8FE4-4F62-A745-1DB9EA611A77}">
      <text>
        <r>
          <rPr>
            <b/>
            <sz val="9"/>
            <color indexed="81"/>
            <rFont val="Tahoma"/>
            <family val="2"/>
          </rPr>
          <t>The Hard Costs line items above are populated through the completed F_Construction tab.</t>
        </r>
      </text>
    </comment>
    <comment ref="F16" authorId="3" shapeId="0" xr:uid="{805B9AF0-529E-4044-963C-E89D2C2D9A63}">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17" authorId="3" shapeId="0" xr:uid="{AA7E33E2-89BC-40F0-8CC4-9D1E1E15843D}">
      <text>
        <r>
          <rPr>
            <sz val="8"/>
            <color indexed="81"/>
            <rFont val="Tahoma"/>
            <family val="2"/>
          </rPr>
          <t>Enter on this tab if line items are being paid outside of the GC scope. All costs related to GC scope must be entered in the F_Construction tab.</t>
        </r>
      </text>
    </comment>
    <comment ref="F18" authorId="3" shapeId="0" xr:uid="{15D641AA-12E7-4F1C-8D8B-ECE1B715ED95}">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19" authorId="3" shapeId="0" xr:uid="{56D99902-D3D7-4F08-A0EE-70DC46D3E0B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0" authorId="2" shapeId="0" xr:uid="{CF29ED3F-DA79-446B-8366-E8956C256686}">
      <text>
        <r>
          <rPr>
            <b/>
            <sz val="9"/>
            <color indexed="81"/>
            <rFont val="Tahoma"/>
            <family val="2"/>
          </rPr>
          <t>10% for rehab</t>
        </r>
      </text>
    </comment>
    <comment ref="K20" authorId="1" shapeId="0" xr:uid="{A1D09E57-B411-4489-88EC-4B555EAE9513}">
      <text>
        <r>
          <rPr>
            <sz val="11"/>
            <color theme="1"/>
            <rFont val="Calibri"/>
            <family val="2"/>
            <scheme val="minor"/>
          </rPr>
          <t>Amounts shall match award letters or LOIs provided in the application materials.</t>
        </r>
      </text>
    </comment>
    <comment ref="F21" authorId="3" shapeId="0" xr:uid="{83C39FAF-DE72-4821-9561-6B1B663B3C27}">
      <text>
        <r>
          <rPr>
            <sz val="8"/>
            <color indexed="81"/>
            <rFont val="Tahoma"/>
            <family val="2"/>
          </rPr>
          <t xml:space="preserve">Enter on this tab if line items are being paid outside of the GC scope. All costs related to GC scope must be entered in the F_Construction tab. Cell will turn grey if a similar cost is entered on the Construction Tab.
</t>
        </r>
      </text>
    </comment>
    <comment ref="E22" authorId="4" shapeId="0" xr:uid="{FAA17C8A-E3CE-497A-985C-F96A17994148}">
      <text>
        <r>
          <rPr>
            <sz val="8"/>
            <color indexed="81"/>
            <rFont val="Tahoma"/>
            <family val="2"/>
          </rPr>
          <t>See IHDA Standards for Architectural Planning and Construction and/or IHDA Underwriting Standards Guide for fee limits.  Architect fees in excess of IHDA's limits are included in the Developer Fee.</t>
        </r>
      </text>
    </comment>
    <comment ref="E24" authorId="4" shapeId="0" xr:uid="{F32D251E-904C-4401-A18D-35DC7A60E7B6}">
      <text>
        <r>
          <rPr>
            <sz val="8"/>
            <color indexed="81"/>
            <rFont val="Tahoma"/>
            <family val="2"/>
          </rPr>
          <t>See IHDA Standards for Architectural Planning and Construction and IHDA Underwriting Standards Guide for fee limits.  Civil Engineering fees in excess of IHDA's limits are included in the Developer Fee.</t>
        </r>
      </text>
    </comment>
    <comment ref="K27" authorId="2" shapeId="0" xr:uid="{473FC093-B756-4711-A677-BF8019F10F84}">
      <text>
        <r>
          <rPr>
            <b/>
            <sz val="9"/>
            <color indexed="81"/>
            <rFont val="Tahoma"/>
            <family val="2"/>
          </rPr>
          <t>Deferred Developer Fee is not required but will be allowed if needed to balance.</t>
        </r>
        <r>
          <rPr>
            <sz val="9"/>
            <color indexed="81"/>
            <rFont val="Tahoma"/>
            <family val="2"/>
          </rPr>
          <t xml:space="preserve">
</t>
        </r>
      </text>
    </comment>
    <comment ref="D45" authorId="5" shapeId="0" xr:uid="{26BE6572-0365-44EF-9D03-8692C64494C1}">
      <text>
        <r>
          <rPr>
            <sz val="8"/>
            <color indexed="81"/>
            <rFont val="Tahoma"/>
            <family val="2"/>
          </rPr>
          <t>55% of estimated annual Real Estate Taxes</t>
        </r>
      </text>
    </comment>
    <comment ref="D46" authorId="5" shapeId="0" xr:uid="{A8498B9A-4452-4A70-B116-D62E28A4DAF5}">
      <text>
        <r>
          <rPr>
            <sz val="8"/>
            <color indexed="81"/>
            <rFont val="Tahoma"/>
            <family val="2"/>
          </rPr>
          <t xml:space="preserve">105% of estimated annual Insurance.
</t>
        </r>
      </text>
    </comment>
    <comment ref="D61" authorId="1" shapeId="0" xr:uid="{763CB9A3-625C-47E5-856B-0D7FB0590FFD}">
      <text>
        <r>
          <rPr>
            <sz val="8"/>
            <color indexed="81"/>
            <rFont val="Tahoma"/>
            <family val="2"/>
          </rPr>
          <t>To include residential, commercial, and service space</t>
        </r>
      </text>
    </comment>
    <comment ref="G61" authorId="1" shapeId="0" xr:uid="{293B6696-7847-4BB9-BBAA-AC3FE2761E9D}">
      <text>
        <r>
          <rPr>
            <sz val="8"/>
            <color indexed="81"/>
            <rFont val="Tahoma"/>
            <family val="2"/>
          </rPr>
          <t>Refer to the Underwriting Guide to determine Green Certification level. NCS Projects should select Base.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tc={424C80F5-25B4-4780-8EF8-D8A46CE9038D}</author>
    <author>tc={E5170038-67AD-4C77-97FC-7A6E97462766}</author>
  </authors>
  <commentList>
    <comment ref="A1" authorId="0" shapeId="0" xr:uid="{424C80F5-25B4-4780-8EF8-D8A46CE9038D}">
      <text>
        <t>[Threaded comment]
Your version of Excel allows you to read this threaded comment; however, any edits to it will get removed if the file is opened in a newer version of Excel. Learn more: https://go.microsoft.com/fwlink/?linkid=870924
Comment:
    fix references to Churchview raw data</t>
      </text>
    </comment>
    <comment ref="C98" authorId="1" shapeId="0" xr:uid="{E5170038-67AD-4C77-97FC-7A6E97462766}">
      <text>
        <t>[Threaded comment]
Your version of Excel allows you to read this threaded comment; however, any edits to it will get removed if the file is opened in a newer version of Excel. Learn more: https://go.microsoft.com/fwlink/?linkid=870924
Comment:
    Should we allow other wage standards but leave a note that unless other resources necessitate a different wage standard, it should be Davis Bacon?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Heather Spray</author>
    <author>tc={F2B4CB43-B502-4DFB-8C40-3789C610235A}</author>
  </authors>
  <commentList>
    <comment ref="C7" authorId="0" shapeId="0" xr:uid="{22EC40CE-98F7-4A0F-885F-AA8FEC4715BF}">
      <text>
        <r>
          <rPr>
            <sz val="8"/>
            <color indexed="81"/>
            <rFont val="Tahoma"/>
            <family val="2"/>
          </rPr>
          <t>6% for elderly
8% for non-elderly
10% for PSH</t>
        </r>
      </text>
    </comment>
    <comment ref="D36" authorId="1" shapeId="0" xr:uid="{F2B4CB43-B502-4DFB-8C40-3789C610235A}">
      <text>
        <t>[Threaded comment]
Your version of Excel allows you to read this threaded comment; however, any edits to it will get removed if the file is opened in a newer version of Excel. Learn more: https://go.microsoft.com/fwlink/?linkid=870924
Comment:
    Fix</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Beto Sanchez</author>
  </authors>
  <commentList>
    <comment ref="C4" authorId="0" shapeId="0" xr:uid="{00000000-0006-0000-0F00-000002000000}">
      <text>
        <r>
          <rPr>
            <sz val="9"/>
            <color indexed="81"/>
            <rFont val="Tahoma"/>
            <family val="2"/>
          </rPr>
          <t xml:space="preserve">Please enter the date of the meeting or the date the version was updated.
</t>
        </r>
      </text>
    </comment>
    <comment ref="B11" authorId="0" shapeId="0" xr:uid="{00000000-0006-0000-0F00-000003000000}">
      <text>
        <r>
          <rPr>
            <sz val="9"/>
            <color indexed="81"/>
            <rFont val="Tahoma"/>
            <family val="2"/>
          </rPr>
          <t xml:space="preserve">Please include the 4 digit postal code as part of zip code on the C_Addresses tab for each address.  The entry on the C_Addresses tab will filter through to this section of the Summary.
 </t>
        </r>
      </text>
    </comment>
    <comment ref="F16" authorId="0" shapeId="0" xr:uid="{00000000-0006-0000-0F00-000004000000}">
      <text>
        <r>
          <rPr>
            <sz val="9"/>
            <color indexed="81"/>
            <rFont val="Tahoma"/>
            <family val="2"/>
          </rPr>
          <t>This formula in this section will only pull the Chicago Community Area for the Primary Address.  If there are multiple Chicago Community Areas, Please list them all in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96" authorId="0" shapeId="0" xr:uid="{B032C46F-0DD1-4D61-9702-C774FA285B29}">
      <text>
        <r>
          <rPr>
            <sz val="8"/>
            <color indexed="81"/>
            <rFont val="Tahoma"/>
            <family val="2"/>
          </rPr>
          <t>Hide the Acquisition Price and Use section if not a Related-Party Acquisition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<sst xmlns="http://schemas.openxmlformats.org/spreadsheetml/2006/main" count="1761" uniqueCount="1068">
  <si>
    <t>Illinois Housing Development Authority Multifamily Finance Non-Congregate Shelter Common Application</t>
  </si>
  <si>
    <r>
      <t xml:space="preserve">This Non-Congregate Shelter Common Application form is to be used by all Projects seeking funding under the HOME-ARP Non-Congregate Shelter Development Program.  A completed Non-Congregate Shelter Common Application along with the required documentation and exhibits (see https://www.ihda.org/developers/ncsdp/ for the Application checklist) comprise a complete package (the "Application"). </t>
    </r>
    <r>
      <rPr>
        <i/>
        <sz val="11"/>
        <rFont val="Arial Narrow"/>
        <family val="2"/>
      </rPr>
      <t>Incomplete Applications will not be considered.</t>
    </r>
  </si>
  <si>
    <t>The Non-Congregate Common Application consists of the following worksheets contained within this file (tabs A - G are considered the "Non-Congregate Shelter Common Application"):</t>
  </si>
  <si>
    <t>Instructions</t>
  </si>
  <si>
    <t>A_Description and Fund Request</t>
  </si>
  <si>
    <t>B_Site</t>
  </si>
  <si>
    <t>C_Dev Team</t>
  </si>
  <si>
    <t>D_Org Chart</t>
  </si>
  <si>
    <t>E_Unit Mix</t>
  </si>
  <si>
    <t>F_Sources_Uses</t>
  </si>
  <si>
    <t>G_Construction</t>
  </si>
  <si>
    <t>Application Submission:</t>
  </si>
  <si>
    <t xml:space="preserve">For all Projects, complete and submit this Non-Congregate Shelter Common Application.
</t>
  </si>
  <si>
    <t>Data Validation and Entry:</t>
  </si>
  <si>
    <t>Multiple inputs are required in order to complete and populate the Non-Congregate Shelter Common Application.  In several cases, incomplete entries will not populate the Non-Congregate Shelter Common Application.  Cells throughout the Non-Congregate Shelter Common Application are color coded as follows:</t>
  </si>
  <si>
    <t>Text / numerical data entry required</t>
  </si>
  <si>
    <t>Protected formula</t>
  </si>
  <si>
    <t>Drop down menu options for selection</t>
  </si>
  <si>
    <t>Customizable formula</t>
  </si>
  <si>
    <t>Text box narrative</t>
  </si>
  <si>
    <t>No input / value / calculation</t>
  </si>
  <si>
    <t>Please do not use the copy and paste feature when completing this Non-Congregate Shelter Common Application.</t>
  </si>
  <si>
    <t>Document Protection</t>
  </si>
  <si>
    <t>Many cells and the document itself are protected against changes.  Any changes to the protected content of the Non-Congregate Shelter Common Application will void the entire PPA.</t>
  </si>
  <si>
    <t>Cell Notes and Comments</t>
  </si>
  <si>
    <t>Click on any cell with a comment (denoted by a small red triangle in the upper right hand corner) to get tips or information.</t>
  </si>
  <si>
    <r>
      <rPr>
        <b/>
        <sz val="12"/>
        <rFont val="Arial Narrow"/>
        <family val="2"/>
      </rPr>
      <t>Please direct any questions or comments to MultifamilyFin@ihda.org</t>
    </r>
  </si>
  <si>
    <t>Project Description</t>
  </si>
  <si>
    <t>HIDE COLUMNS I-Q</t>
  </si>
  <si>
    <t>Project Name:</t>
  </si>
  <si>
    <t>PID:</t>
  </si>
  <si>
    <t>Project Type:</t>
  </si>
  <si>
    <t>Adaptive Reuse</t>
  </si>
  <si>
    <t>No</t>
  </si>
  <si>
    <t>Anticipated Project Schedule</t>
  </si>
  <si>
    <t>Closing</t>
  </si>
  <si>
    <t>Start of Construction</t>
  </si>
  <si>
    <t>End of Construction</t>
  </si>
  <si>
    <t>Placed in Service Date</t>
  </si>
  <si>
    <t>Stabilized Occupancy</t>
  </si>
  <si>
    <t>Final Closing</t>
  </si>
  <si>
    <t>Population</t>
  </si>
  <si>
    <t>Project Type</t>
  </si>
  <si>
    <t>Underwriting Standards Waiver Request</t>
  </si>
  <si>
    <t>Rehabilitation</t>
  </si>
  <si>
    <t>Provide a narrative on the Underwriting Standard(s) this Project is requesting to waive.</t>
  </si>
  <si>
    <t>Acquisition Only</t>
  </si>
  <si>
    <t>Characters remaining:</t>
  </si>
  <si>
    <t xml:space="preserve">Provide a description of the proposed development. </t>
  </si>
  <si>
    <t>Placed in service date</t>
  </si>
  <si>
    <t>Construction Information</t>
  </si>
  <si>
    <t>Initial occupancy</t>
  </si>
  <si>
    <t>Year First Constructed:</t>
  </si>
  <si>
    <t>Stabilized occupancy</t>
  </si>
  <si>
    <t>Year of Last Recapitalization:</t>
  </si>
  <si>
    <t>Final closing</t>
  </si>
  <si>
    <t>Rehabilitation Construction Cost Per Unit:</t>
  </si>
  <si>
    <t>Provide a description of the scope of work performed during the last rehabilitation effort, if known.</t>
  </si>
  <si>
    <t>Gross SF</t>
  </si>
  <si>
    <t>%</t>
  </si>
  <si>
    <t>Residential: Rehabilitation / Adaptive Reuse of non-shelter buildings into shelter buildings SF</t>
  </si>
  <si>
    <t>Residential: Rehabilitation of Existing Shelter SF</t>
  </si>
  <si>
    <t>Residential: Total SF</t>
  </si>
  <si>
    <t>Commercial Space SF</t>
  </si>
  <si>
    <t>Resident Service Space SF</t>
  </si>
  <si>
    <t>Total SF</t>
  </si>
  <si>
    <t># of bldgs</t>
  </si>
  <si>
    <t># of stories</t>
  </si>
  <si>
    <t># of elevators</t>
  </si>
  <si>
    <t xml:space="preserve">Construction Scope: </t>
  </si>
  <si>
    <t>Provide a general overview of the Project's construction scope of work. Include construction type and interior, exterior and Site improvements.</t>
  </si>
  <si>
    <t>Project Population</t>
  </si>
  <si>
    <t> </t>
  </si>
  <si>
    <t>Provide a general overview of the populations the Project will house.</t>
  </si>
  <si>
    <t>HOME-ARP Qualifying Populations</t>
  </si>
  <si>
    <t>Indicate which Qualifying Population(s) will be served</t>
  </si>
  <si>
    <t>Homeless</t>
  </si>
  <si>
    <t>At-risk of homelessness</t>
  </si>
  <si>
    <t>Fleeing, or attempting to flee, domestic violence, dating violence, sexual assualt, stalking, or human trafficking</t>
  </si>
  <si>
    <t>Other populations where providing supportive services or assistance would prevent the family's homelessness or would serve those with the greatest risk of housing instability</t>
  </si>
  <si>
    <t>Will the Project serve veterans and families that include a veteran family member that meet the criteria for on eof the Qualifying Populations above?</t>
  </si>
  <si>
    <t>HOME-ARP Eligible Referral Methods</t>
  </si>
  <si>
    <t>Indicate which of the eligible referral methods will be utilized</t>
  </si>
  <si>
    <t>Standard Coordinated Entry with Other Referral Methods</t>
  </si>
  <si>
    <t>Project/Activity Waiting List</t>
  </si>
  <si>
    <t>Service Area Space</t>
  </si>
  <si>
    <t>Provide a description of the proposed use of the service area space.</t>
  </si>
  <si>
    <t>Chicago Community Area</t>
  </si>
  <si>
    <t>N/A</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</si>
  <si>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</si>
  <si>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</si>
  <si>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</si>
  <si>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</si>
  <si>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</si>
  <si>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</si>
  <si>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</si>
  <si>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</si>
  <si>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</si>
  <si>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</si>
  <si>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</si>
  <si>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</si>
  <si>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</si>
  <si>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</si>
  <si>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</si>
  <si>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</si>
  <si>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</si>
  <si>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</si>
  <si>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</si>
  <si>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</si>
  <si>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</si>
  <si>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</si>
  <si>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</si>
  <si>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</si>
  <si>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</si>
  <si>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</si>
  <si>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</si>
  <si>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</si>
  <si>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</si>
  <si>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</si>
  <si>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</si>
  <si>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</si>
  <si>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</si>
  <si>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</si>
  <si>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</si>
  <si>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</si>
  <si>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</si>
  <si>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</si>
  <si>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</si>
  <si>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</si>
  <si>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</si>
  <si>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</si>
  <si>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</si>
  <si>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</si>
  <si>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</si>
  <si>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</si>
  <si>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</si>
  <si>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</si>
  <si>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</si>
  <si>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</si>
  <si>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</si>
  <si>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</si>
  <si>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</si>
  <si>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</si>
  <si>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</si>
  <si>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</si>
  <si>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</si>
  <si>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</si>
  <si>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</si>
  <si>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</si>
  <si>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</si>
  <si>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</si>
  <si>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</si>
  <si>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</si>
  <si>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</si>
  <si>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</si>
  <si>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</si>
  <si>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</si>
  <si>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</si>
  <si>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</si>
  <si>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</si>
  <si>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</si>
  <si>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</si>
  <si>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</si>
  <si>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</si>
  <si>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</si>
  <si>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</si>
  <si>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Illinois Housing Development Authority Multifamily Preliminary Project Assessment</t>
  </si>
  <si>
    <t>PPA Checklist by Program</t>
  </si>
  <si>
    <t>A complete PPA submission is comprised of a completed PPA Workbook along with the required documents and exhibits as denoted on the checklist below. Utilize the designated spaces next to the list of required materials to indicate inclusion in the PPA submission.</t>
  </si>
  <si>
    <t>Incomplete PPAs will not be considered.</t>
  </si>
  <si>
    <t>X</t>
  </si>
  <si>
    <t>9% LIHTC Only</t>
  </si>
  <si>
    <t>9% LIHTC Scoring Track</t>
  </si>
  <si>
    <t>4% LIHTC Only</t>
  </si>
  <si>
    <t>9% and 4% LIHTC (Twinning)</t>
  </si>
  <si>
    <t>Permanent Supportive Housing Development Program</t>
  </si>
  <si>
    <t>HOME-ARP Allocation</t>
  </si>
  <si>
    <t>Non-Congregrate Shelter Development Program</t>
  </si>
  <si>
    <t>PPA Fee</t>
  </si>
  <si>
    <r>
      <t xml:space="preserve">Not required for Projects seeking </t>
    </r>
    <r>
      <rPr>
        <b/>
        <sz val="11"/>
        <rFont val="Arial Narrow"/>
        <family val="2"/>
      </rPr>
      <t>only</t>
    </r>
    <r>
      <rPr>
        <sz val="11"/>
        <rFont val="Arial Narrow"/>
        <family val="2"/>
      </rPr>
      <t xml:space="preserve"> the Permanent Supportive Housing Development Program or Non-Congregate Shelter Development Program</t>
    </r>
  </si>
  <si>
    <t>Required for Projects seeking 9% LIHTC or 4% LIHTC</t>
  </si>
  <si>
    <t>PPA Fees</t>
  </si>
  <si>
    <t>Copy of the Multifamily Fee Payment Form</t>
  </si>
  <si>
    <t>Copy of the check</t>
  </si>
  <si>
    <t>Original Fee Payment form and check sent to the following address:</t>
  </si>
  <si>
    <t>Illinois Housing Development Authority Receipts and Fees 
26411 Network Place
Chicago, Ill 60673-1264</t>
  </si>
  <si>
    <t>General Required Documentation</t>
  </si>
  <si>
    <t>All programs and funding sources</t>
  </si>
  <si>
    <t>PPA Checklist and Form</t>
  </si>
  <si>
    <r>
      <t>Completed copy of this PPA Checklist (tab "</t>
    </r>
    <r>
      <rPr>
        <b/>
        <sz val="11"/>
        <rFont val="Arial Narrow"/>
        <family val="2"/>
      </rPr>
      <t>B_PPA Checklist by Program</t>
    </r>
    <r>
      <rPr>
        <sz val="11"/>
        <rFont val="Arial Narrow"/>
        <family val="2"/>
      </rPr>
      <t>" of this Workbook).</t>
    </r>
  </si>
  <si>
    <t>Completed copy of this PPA Workbook.</t>
  </si>
  <si>
    <r>
      <t xml:space="preserve">Color Location Map(s) </t>
    </r>
    <r>
      <rPr>
        <sz val="11"/>
        <rFont val="Arial Narrow"/>
        <family val="2"/>
      </rPr>
      <t>clearly identifying all of the following:</t>
    </r>
  </si>
  <si>
    <t xml:space="preserve">The exact location(s) of the Project Site(s). </t>
  </si>
  <si>
    <r>
      <t>The exact location(s) of any public services and community amenities identified in this PPA Form (in tab "</t>
    </r>
    <r>
      <rPr>
        <b/>
        <sz val="11"/>
        <rFont val="Arial Narrow"/>
        <family val="2"/>
      </rPr>
      <t>C_Site</t>
    </r>
    <r>
      <rPr>
        <sz val="11"/>
        <rFont val="Arial Narrow"/>
        <family val="2"/>
      </rPr>
      <t>").</t>
    </r>
  </si>
  <si>
    <r>
      <t>The exact location(s) of any incompatible uses identified in this PPA Form (in tab "</t>
    </r>
    <r>
      <rPr>
        <b/>
        <sz val="11"/>
        <rFont val="Arial Narrow"/>
        <family val="2"/>
      </rPr>
      <t>C_Site</t>
    </r>
    <r>
      <rPr>
        <sz val="11"/>
        <rFont val="Arial Narrow"/>
        <family val="2"/>
      </rPr>
      <t>").</t>
    </r>
  </si>
  <si>
    <t>Food Access:</t>
  </si>
  <si>
    <t>Location of full-service grocery store within one (1) mile of site in City of Chicago, Chicago Metro, or Other Metro set-aside.</t>
  </si>
  <si>
    <t>Location of full-service grocery store within five (5) miles of site in City of Non-Metro set-aside.</t>
  </si>
  <si>
    <r>
      <t xml:space="preserve">Color Photographs </t>
    </r>
    <r>
      <rPr>
        <sz val="11"/>
        <rFont val="Arial Narrow"/>
        <family val="2"/>
      </rPr>
      <t>of all of the following:</t>
    </r>
  </si>
  <si>
    <t>The Project Site(s.</t>
  </si>
  <si>
    <t>The properties adjacent to the Project Site(s).</t>
  </si>
  <si>
    <r>
      <t xml:space="preserve">Site Plan(s) for the Project Site(s) </t>
    </r>
    <r>
      <rPr>
        <sz val="11"/>
        <rFont val="Arial Narrow"/>
        <family val="2"/>
      </rPr>
      <t>including all of the following:</t>
    </r>
  </si>
  <si>
    <t>Site boundaries.</t>
  </si>
  <si>
    <t>Building footprint(s).</t>
  </si>
  <si>
    <t>The location of current and proposed roadways.</t>
  </si>
  <si>
    <t>1% Year Floodplain or Floodway</t>
  </si>
  <si>
    <t xml:space="preserve">For all Projects: </t>
  </si>
  <si>
    <t xml:space="preserve">Federal Emergency Management Agency (FEMA) flood map covering the Project area, with the boundaries of all Sites clearly delineated. </t>
  </si>
  <si>
    <r>
      <t>For each Site with a Flood Factor rating of "Severe" or "Extreme," provide a narrative discussing planned mitigation measures (in the designated area of tab "</t>
    </r>
    <r>
      <rPr>
        <b/>
        <sz val="11"/>
        <rFont val="Arial Narrow"/>
        <family val="2"/>
      </rPr>
      <t>C_Site</t>
    </r>
    <r>
      <rPr>
        <sz val="11"/>
        <rFont val="Arial Narrow"/>
        <family val="2"/>
      </rPr>
      <t>" of this PPA Form).</t>
    </r>
  </si>
  <si>
    <t>For each Site located in a Floodplain or Floodway:</t>
  </si>
  <si>
    <r>
      <t>Provide additional costs associated with site characteristics (in the designated area of tab "</t>
    </r>
    <r>
      <rPr>
        <b/>
        <sz val="11"/>
        <rFont val="Arial Narrow"/>
        <family val="2"/>
      </rPr>
      <t>C_Site</t>
    </r>
    <r>
      <rPr>
        <sz val="11"/>
        <rFont val="Arial Narrow"/>
        <family val="2"/>
      </rPr>
      <t>" in this PPA Form).</t>
    </r>
  </si>
  <si>
    <r>
      <t>Provide the projected timeline for obtaining a Conditional Letter of Map Amendment or Revision from FEMA (in the designated area of tab "</t>
    </r>
    <r>
      <rPr>
        <b/>
        <sz val="11"/>
        <rFont val="Arial Narrow"/>
        <family val="2"/>
      </rPr>
      <t>C_Site</t>
    </r>
    <r>
      <rPr>
        <sz val="11"/>
        <rFont val="Arial Narrow"/>
        <family val="2"/>
      </rPr>
      <t>" in this PPA Form).</t>
    </r>
  </si>
  <si>
    <t>Enterprise Green Communities</t>
  </si>
  <si>
    <t>Sponsor agrees to comply with Enterprise Green Communities mandatory requirements, or</t>
  </si>
  <si>
    <t>Sponsor is pursuing a third-party green building certification, or</t>
  </si>
  <si>
    <t>Sponsor is requesting waiver(s) to the EGC requirements which can be waived. If requesting, provide narrative identifying specific item requesting to be waived.</t>
  </si>
  <si>
    <r>
      <t>Building Elevations or Photos</t>
    </r>
    <r>
      <rPr>
        <sz val="11"/>
        <rFont val="Arial Narrow"/>
        <family val="2"/>
      </rPr>
      <t xml:space="preserve"> as follows:</t>
    </r>
  </si>
  <si>
    <t xml:space="preserve">For new construction buildings: Color rendering(s) of the front elevation of each building type  </t>
  </si>
  <si>
    <t>For existing buildings: Color photo(s) of the front of each building (additional photos submitted should be taken from multiple directions)</t>
  </si>
  <si>
    <r>
      <t xml:space="preserve">Evidence of Preliminary Site Control for the Project Site(s) </t>
    </r>
    <r>
      <rPr>
        <sz val="11"/>
        <rFont val="Arial Narrow"/>
        <family val="2"/>
      </rPr>
      <t>meeting A) -</t>
    </r>
    <r>
      <rPr>
        <b/>
        <sz val="11"/>
        <rFont val="Arial Narrow"/>
        <family val="2"/>
      </rPr>
      <t>or-</t>
    </r>
    <r>
      <rPr>
        <sz val="11"/>
        <rFont val="Arial Narrow"/>
        <family val="2"/>
      </rPr>
      <t xml:space="preserve"> B)</t>
    </r>
    <r>
      <rPr>
        <b/>
        <sz val="11"/>
        <rFont val="Arial Narrow"/>
        <family val="2"/>
      </rPr>
      <t xml:space="preserve"> </t>
    </r>
    <r>
      <rPr>
        <sz val="11"/>
        <rFont val="Arial Narrow"/>
        <family val="2"/>
      </rPr>
      <t>below</t>
    </r>
    <r>
      <rPr>
        <b/>
        <sz val="11"/>
        <rFont val="Arial Narrow"/>
        <family val="2"/>
      </rPr>
      <t xml:space="preserve"> </t>
    </r>
    <r>
      <rPr>
        <sz val="11"/>
        <rFont val="Arial Narrow"/>
        <family val="2"/>
      </rPr>
      <t xml:space="preserve">as follows: </t>
    </r>
  </si>
  <si>
    <t>A) Projects rehabilitating Abandoned and Foreclosed Single Family Housing within a general area:</t>
  </si>
  <si>
    <t>One or more of the following, dated within six months of the PPA due date, for the Project Site(s):</t>
  </si>
  <si>
    <t>MLS Listings</t>
  </si>
  <si>
    <t>REO Listings</t>
  </si>
  <si>
    <t>B) All other Projects:</t>
  </si>
  <si>
    <t>Executed purchase agreement(s).</t>
  </si>
  <si>
    <t>Evidence of fee simple Site ownership.</t>
  </si>
  <si>
    <t>Written correspondence with the Site owner indicating a willingness to sell or lease the Site.</t>
  </si>
  <si>
    <t xml:space="preserve">Financial Feasibility </t>
  </si>
  <si>
    <t>Construction Overage Analysis:</t>
  </si>
  <si>
    <r>
      <t xml:space="preserve">Proposals that exceed hard cost construction limits must provide a detailed explanation of specific and incremental expenses (in the designated area in tab </t>
    </r>
    <r>
      <rPr>
        <b/>
        <sz val="11"/>
        <rFont val="Arial Narrow"/>
        <family val="2"/>
      </rPr>
      <t>H_Sources_Uses</t>
    </r>
    <r>
      <rPr>
        <sz val="11"/>
        <rFont val="Arial Narrow"/>
        <family val="2"/>
      </rPr>
      <t xml:space="preserve"> of this PPA Workbook).</t>
    </r>
  </si>
  <si>
    <t>Waiver of Underwriting Standard:</t>
  </si>
  <si>
    <t>Sponsor is requesting waiver to specific IHDA Underwriting Standards. If requesting, provide narrative in the B_Description tab of this workbook.</t>
  </si>
  <si>
    <t>Average Income Test:</t>
  </si>
  <si>
    <r>
      <t xml:space="preserve">Projects that will elect to use the Average Income Test must indicate this intent in the </t>
    </r>
    <r>
      <rPr>
        <b/>
        <sz val="11"/>
        <rFont val="Arial Narrow"/>
        <family val="2"/>
      </rPr>
      <t>G_Unit Mix</t>
    </r>
    <r>
      <rPr>
        <sz val="11"/>
        <rFont val="Arial Narrow"/>
        <family val="2"/>
      </rPr>
      <t xml:space="preserve"> tab of this PPA Workbook.</t>
    </r>
  </si>
  <si>
    <r>
      <t xml:space="preserve">Developer Team Experience Forms </t>
    </r>
    <r>
      <rPr>
        <sz val="11"/>
        <rFont val="Arial Narrow"/>
        <family val="2"/>
      </rPr>
      <t>(in the case of Join Ventures or partnerships between entities, include a certification for each organization):</t>
    </r>
  </si>
  <si>
    <t>Sponsor(s) Experience Certification</t>
  </si>
  <si>
    <t>General Contractor Experience Certification</t>
  </si>
  <si>
    <t>Architect Experience Certification</t>
  </si>
  <si>
    <t>Property Manager Experience Certification</t>
  </si>
  <si>
    <r>
      <t>Service Provider Experience Certification (</t>
    </r>
    <r>
      <rPr>
        <i/>
        <sz val="11"/>
        <rFont val="Arial Narrow"/>
        <family val="2"/>
      </rPr>
      <t>for Projects seeking to score under the 9% PSH track</t>
    </r>
    <r>
      <rPr>
        <sz val="11"/>
        <rFont val="Arial Narrow"/>
        <family val="2"/>
      </rPr>
      <t>)</t>
    </r>
  </si>
  <si>
    <t>Mandatory Program Specific Materials</t>
  </si>
  <si>
    <t>Additional Developer Team Experience Forms</t>
  </si>
  <si>
    <t xml:space="preserve">Service Provider Experience Certification </t>
  </si>
  <si>
    <t>Non-Congregtate Shelter Development Program</t>
  </si>
  <si>
    <t>Sponsor Financials</t>
  </si>
  <si>
    <t>Three most recent independent audits, including Single Audits and Management Letters</t>
  </si>
  <si>
    <t>Current fiscal year-to-date income and expense statement</t>
  </si>
  <si>
    <t>Current balance sheet showing all assets and liabilities, including contingent liabilities</t>
  </si>
  <si>
    <t>List of any litigation, pending judgments, and/or bankruptcies wihtin the past seven years</t>
  </si>
  <si>
    <t>List of any funding contracts that were terminated or not renewed based on performance or compliance issues</t>
  </si>
  <si>
    <t>List of any unresolved monitoring findings from any Sponsor funding source</t>
  </si>
  <si>
    <t>Optional Preliminary Project Assessment Materials</t>
  </si>
  <si>
    <t>Review of Property Scope of Work</t>
  </si>
  <si>
    <t>Indicate inclusion in the submission through the drop down boxes below.</t>
  </si>
  <si>
    <t>Property Needs Assessment</t>
  </si>
  <si>
    <t>Sponsors proposing a rehabilitation are encouraged to submit a Property Needs Assessment at time of PPA. Inclusion of the document will facilitate Authority review of the Project's proposed scope of work.</t>
  </si>
  <si>
    <t>Property Needs Assessment that matches Authority standards (per the Design, Construction, and Regulatory Compliance Requirements found on the Authority Website).</t>
  </si>
  <si>
    <r>
      <t>Review of Local Planning Documents</t>
    </r>
    <r>
      <rPr>
        <b/>
        <sz val="11"/>
        <rFont val="Arial Narrow"/>
        <family val="2"/>
      </rPr>
      <t xml:space="preserve">  </t>
    </r>
  </si>
  <si>
    <t>Local Planning Documents</t>
  </si>
  <si>
    <t>Projects wanting to clarify or elaborate on market conditions or concerns within the Project’s area should provide the following for review:</t>
  </si>
  <si>
    <t>Any official or unofficial planning document(s) that demonstrate local planning activity, economic development, and/or community development efforts taking place within and impacting the direct Project area. Documentation/activities should be current or recent, preferably occurring within the past 5 years.</t>
  </si>
  <si>
    <t xml:space="preserve"> A cover letter and/or summary that addresses:
• The reason for submittal of local planning documentation; and
• A description of all documentation submitted and its demonstration of community and/or economic developmental impact on the direct Project area.</t>
  </si>
  <si>
    <t>NOTE: Local planning documents submitted at PPA do not constitute a Community Revitalization Strategy and will not be reviewed for Community Revitalization thresholds or scoring. Local planning documents submitted at PPA may be resubmitted as a full or part of a full Community Revitalization Strategy at time of application.</t>
  </si>
  <si>
    <t>Community Revitalization Thresholds</t>
  </si>
  <si>
    <t>Mandatory for 4% and 9% LIHTC deals located within Qualified Census Tracts and/or HUD-designated Racially/Ethnically Concentrated Areas of Poverty. For all other transactions, it is optional.</t>
  </si>
  <si>
    <t>A cover letter citing the locations (document title, page numbers) within the submitted materials where scoring criteria can be found is required. The Community Revitalization Effort will not be scored without this cover letter.</t>
  </si>
  <si>
    <t>Community participation (residents, stakeholders, assets) in the creation and/or guidance of the CRE. Adequate Community-level participation must be demonstrated.  Listed below are common ways to demonstrate community participation.  Mark "X" in as many as apply:</t>
  </si>
  <si>
    <t>1) Evidence of local advertisement of and / or community outreach for public meetings related to the creation and / or guidance of the efforts (Newspaper advertisements, local community newsletters, leaflets, local postings, etc)</t>
  </si>
  <si>
    <t>2) Attendance Sheets / Sign-in sheets from public meetings</t>
  </si>
  <si>
    <t>3) Documentation showing the input gained from public meetings (SWOT (Strengths Weaknesses Opportunities and Targets) Analysis, meeting minutes, lists of preferences, documentation of comments received, etc)</t>
  </si>
  <si>
    <t>4) Evidence of participatory budgeting process regarding the Community Revitalization Effort.</t>
  </si>
  <si>
    <t>5) Evidence of public comments/results from public hearings  from creation of TIF district plan, of which this Community Revitalization Effort is part.</t>
  </si>
  <si>
    <t>6) Evidence of a mix of public, private, and nonprofit investment in the Community Revitalization Effort, indicating a broad coalition of local stakeholders. Examples include Memoranda of Understanding between community-based organizations and financial institutions or government entities.</t>
  </si>
  <si>
    <t>7) In lieu of the documentation above, did submittal include a  convincing summary of local efforts to involve the community in revitalization efforts? (please detail in "Additional Notes")</t>
  </si>
  <si>
    <t>Adoption or approval. All submitted documentation must have local governmental approval in order to qualify for review.  This documentation can be evidenced by one of the following:</t>
  </si>
  <si>
    <t>1) Meeting minutes from a local governmental board/ community/ committee meeting (dated within the last five years) which clearly state a plan’s approval – if letters summarizing local activity are provided in lieu of an actual plan, multiple meeting minutes evidencing each action discussed in the letter are required</t>
  </si>
  <si>
    <t>2) An actual resolution from a local governmental board/ community/ committee (dated within the last five years) stating plan adoption - if letters summarizing local activity are provided in lieu of an actual plan, multiple resolutions evidencing each action discussed in the letter are required.</t>
  </si>
  <si>
    <t>3) In lieu of the above documentation, IHDA may consider a letter signed by an elected official from the community detailing the adoption and approval of the plan. The letter must contain the date the plan was approved and the names of the officials and/or staff who approved.</t>
  </si>
  <si>
    <t>4) In the absence of local governmental approval (for example in the City of Chicago), IHDA may consider evidence of an existing local "champion" or "quarterback" (such as LISC, SWIDA, or other CDC) that has the capacity for mobilizing and coordinating resources and funding.</t>
  </si>
  <si>
    <t>A concerted effort has been undertaken for a specific Community / Neighborhood. All of the following must be provided:</t>
  </si>
  <si>
    <t>Clearly articulated and current map (including land use and zoning) of the area impacted by the Community Revitalization Effort</t>
  </si>
  <si>
    <t>A detailed narrative describing the Community Revitalization Effort, and how it has the capability of fundamentally changing the character of the neighborhood/community in question.</t>
  </si>
  <si>
    <t>Written description of the Community / Neighborhood area (or area encompassed by the plan) that addresses why the designated area was chosen for revitalization, and specifically how the Community Revitalization Effort will enhance the lives of and amenities available to the residents of the community.</t>
  </si>
  <si>
    <t>Documentation (visual or written) that clearly shows the Subject Property(ies) and its location within the Community Revitalization Effort area</t>
  </si>
  <si>
    <t>Community Revitalization Effort must consider affordable housing. All of the following must be provided:</t>
  </si>
  <si>
    <t>Documentation must explicitly state that the effort will target affordable and/or workforce housing as part of the revitalization effort and must specify the type of revitalization needed (demolition and greening, infill, rehabilitation, new development, rental housing, homeownership, etc). If this documentation is not available, a concise letter summarizing the local efforts specifically made to designate areas for housing revitalization will be reviewed and may be considered adequate evidence.</t>
  </si>
  <si>
    <t>A map showing locations within the Community Revitalization Area where affordable/workforce housing is  targeted</t>
  </si>
  <si>
    <t>Evidence of Economic Development Integration. All of the following must be provided:</t>
  </si>
  <si>
    <t>An assessment of the economic conditions of the area</t>
  </si>
  <si>
    <t>A realistic development strategy and implementation plan to promote the area's economic progress focusing on activities to create meaningful jobs for the unemployed / underemployed and low- and moderate-income residents of the area (including jobs created by HUD-assisted efforts) as well as activities to promote the substantial revitalization of the neighborhood</t>
  </si>
  <si>
    <t>Site</t>
  </si>
  <si>
    <r>
      <t>For scattered Site projects complete the Site information for</t>
    </r>
    <r>
      <rPr>
        <b/>
        <sz val="10"/>
        <rFont val="Arial Narrow"/>
        <family val="2"/>
      </rPr>
      <t xml:space="preserve"> each</t>
    </r>
    <r>
      <rPr>
        <sz val="10"/>
        <rFont val="Arial Narrow"/>
        <family val="2"/>
      </rPr>
      <t xml:space="preserve"> Site separately using the additional Site pages below.</t>
    </r>
  </si>
  <si>
    <t xml:space="preserve">Number of Units: </t>
  </si>
  <si>
    <t>District</t>
  </si>
  <si>
    <t>Elected Official</t>
  </si>
  <si>
    <t>Yes</t>
  </si>
  <si>
    <t>IHDA Opportunity Area</t>
  </si>
  <si>
    <t>Site:</t>
  </si>
  <si>
    <t>Chief Municipal Official:</t>
  </si>
  <si>
    <t>Set Aside:</t>
  </si>
  <si>
    <t>Chicago Metro</t>
  </si>
  <si>
    <t>Alderman:</t>
  </si>
  <si>
    <t>Census Tract</t>
  </si>
  <si>
    <t>Address:</t>
  </si>
  <si>
    <t>State Senator:</t>
  </si>
  <si>
    <t>Place</t>
  </si>
  <si>
    <t>City:</t>
  </si>
  <si>
    <t>State Representative:</t>
  </si>
  <si>
    <t>Proximate</t>
  </si>
  <si>
    <t>ZIP:</t>
  </si>
  <si>
    <t>US Representative:</t>
  </si>
  <si>
    <t>County:</t>
  </si>
  <si>
    <t>PIN:</t>
  </si>
  <si>
    <t>Set Aside</t>
  </si>
  <si>
    <t>Latitude:</t>
  </si>
  <si>
    <t>(Example: 41.889556)</t>
  </si>
  <si>
    <t>Census Tract Number:</t>
  </si>
  <si>
    <t>Longitude:</t>
  </si>
  <si>
    <t>(Example: -87.623861)</t>
  </si>
  <si>
    <t>QCT?:</t>
  </si>
  <si>
    <t>City of Chicago</t>
  </si>
  <si>
    <t>Chicago Community Area:</t>
  </si>
  <si>
    <t>Non Metro</t>
  </si>
  <si>
    <t>Required Neighborhood Assets</t>
  </si>
  <si>
    <t>Other Metro</t>
  </si>
  <si>
    <t>Indicate the distance, to the nearest hundreth mile, of each of the following from the Project site:</t>
  </si>
  <si>
    <t>Distance</t>
  </si>
  <si>
    <t>Facility Name</t>
  </si>
  <si>
    <t>Facility Address</t>
  </si>
  <si>
    <t>Health Services</t>
  </si>
  <si>
    <t>Civic/Recreation</t>
  </si>
  <si>
    <t>Education/Job Training</t>
  </si>
  <si>
    <t>Additional Public Services and Community Amenities</t>
  </si>
  <si>
    <t>New Construction</t>
  </si>
  <si>
    <t>Full Service Grocery Store</t>
  </si>
  <si>
    <t>Fixed-Route Public Transportation</t>
  </si>
  <si>
    <t>New Construction / Rehabilitation</t>
  </si>
  <si>
    <t>Retail Store</t>
  </si>
  <si>
    <t>New Construction / Adaptive Reuse</t>
  </si>
  <si>
    <t>Government Services</t>
  </si>
  <si>
    <t>Recreational Facilities / Public Parks</t>
  </si>
  <si>
    <t>Pharmacy</t>
  </si>
  <si>
    <t>Minimal</t>
  </si>
  <si>
    <t>School</t>
  </si>
  <si>
    <t>Minor</t>
  </si>
  <si>
    <t>Restaurant</t>
  </si>
  <si>
    <t>Moderate</t>
  </si>
  <si>
    <t>Hospital / Health Clinic</t>
  </si>
  <si>
    <t>Major</t>
  </si>
  <si>
    <t>Religious Institution</t>
  </si>
  <si>
    <t>Severe</t>
  </si>
  <si>
    <t>Library</t>
  </si>
  <si>
    <t>Extreme</t>
  </si>
  <si>
    <t>Post Office</t>
  </si>
  <si>
    <t>Banking Institution</t>
  </si>
  <si>
    <t>Day Care Facility</t>
  </si>
  <si>
    <r>
      <rPr>
        <b/>
        <i/>
        <sz val="10"/>
        <rFont val="Arial Narrow"/>
        <family val="2"/>
      </rPr>
      <t xml:space="preserve">Public Services and Community Amenities: </t>
    </r>
    <r>
      <rPr>
        <i/>
        <sz val="10"/>
        <rFont val="Arial Narrow"/>
        <family val="2"/>
      </rPr>
      <t>Provide a general description of the public services and community amenities in the vicinity of the Project Site.</t>
    </r>
  </si>
  <si>
    <t>Indicate if any of the following are located on or immediately adjacent to the Project Site:</t>
  </si>
  <si>
    <t>Existing Floodplain or Floodway, wetlands, streams, ravines, drainage</t>
  </si>
  <si>
    <t>Flood Factor Rating</t>
  </si>
  <si>
    <t>Excessively steep slopes</t>
  </si>
  <si>
    <t>High tension power lines</t>
  </si>
  <si>
    <t xml:space="preserve">Sources of excessive lighting </t>
  </si>
  <si>
    <t>Indicate if any of the following are located within 1/4 mile of the Project Site:</t>
  </si>
  <si>
    <t>Facility Name:</t>
  </si>
  <si>
    <t>Facility Address:</t>
  </si>
  <si>
    <t>Landfills, salvage yards, trash heap, dump pile, etc.</t>
  </si>
  <si>
    <t>Hazardous chemical or heavy manufacturing</t>
  </si>
  <si>
    <t>Railroad tracks</t>
  </si>
  <si>
    <t>Runway or runway clear zone or military airfield</t>
  </si>
  <si>
    <t>Treatment, storage, or disposal facility for hazardous, solid, or sewage waste</t>
  </si>
  <si>
    <t xml:space="preserve">Sources of noise that may exceed 70 decibels </t>
  </si>
  <si>
    <t>Prison or correctional facilities</t>
  </si>
  <si>
    <t>Sources of noxious odor</t>
  </si>
  <si>
    <t>Flood Risk Details:</t>
  </si>
  <si>
    <t>If the site is located in a Floodplain or Floodway, provide specifics regarding what additional costs, if any, are associated with these site characteristics, and provide the Project timeline for obtaining a Conditional Letter of Map Amendment from the Federal Emergency Management Agency (FEMA). If the Flood Factor rating for the Site is "Severe" or "Extreme," provide a narrative discussing planned site- or building-level mitigation measures, including cost and timing impacts.</t>
  </si>
  <si>
    <t>Incompatible Uses Details:</t>
  </si>
  <si>
    <t xml:space="preserve">If any incompatible uses are identified above, provide a general description of the incompatible use, its potential to impact the Project, and any efforts that will be undertaken to mitigate the impact. </t>
  </si>
  <si>
    <t xml:space="preserve">Development Team </t>
  </si>
  <si>
    <r>
      <t xml:space="preserve">Complete the following development team information. Carefully review the QAP definition of a Sponsor.  If a Sponsor is a HUD designated CHDO, indicate using the drop down boxes below.  If a Development Team member is a designated Minority or Women-Owned Business Enterprise (MBE or WBE), indicate using the drop down boxes. If a Sponsor can be designated as BIPOC-led or governed,  indicate using the MBE drop down box next to Sponsor. Please use the Notes sectio to indicate any Development Team member's previous affiliation to be reviewed (i.e. change of name, previous experience, etc.).
</t>
    </r>
    <r>
      <rPr>
        <u/>
        <sz val="10"/>
        <rFont val="Arial Narrow"/>
        <family val="2"/>
      </rPr>
      <t>The Authority will perform a review of your prospective development  team and will notify individual team members of IHDA concerns (if any) related to past performance.</t>
    </r>
  </si>
  <si>
    <t xml:space="preserve">identity of interest </t>
  </si>
  <si>
    <t>General Contractor:</t>
  </si>
  <si>
    <t>MBE</t>
  </si>
  <si>
    <t>Owner:</t>
  </si>
  <si>
    <t xml:space="preserve">add buyer seller </t>
  </si>
  <si>
    <t>Contact Person:</t>
  </si>
  <si>
    <t>WBE</t>
  </si>
  <si>
    <t>City, State, Zip:</t>
  </si>
  <si>
    <t>Phone:</t>
  </si>
  <si>
    <t>Email:</t>
  </si>
  <si>
    <t>CHDO</t>
  </si>
  <si>
    <t>Property Manager:</t>
  </si>
  <si>
    <t>Primary Sponsor:</t>
  </si>
  <si>
    <t>Owner and General Contractor:</t>
  </si>
  <si>
    <t>Architect:</t>
  </si>
  <si>
    <t>Sponsor 2:</t>
  </si>
  <si>
    <t>Dev. Consultant:</t>
  </si>
  <si>
    <t>Service Provider:</t>
  </si>
  <si>
    <t>LIHTC Syndicator:</t>
  </si>
  <si>
    <t>Sponsor 4:</t>
  </si>
  <si>
    <t>IAHTC Syndicator:</t>
  </si>
  <si>
    <t xml:space="preserve">Other (Specify): </t>
  </si>
  <si>
    <t>Not-For-Profit Sponsor:</t>
  </si>
  <si>
    <t>For projects that involve the issuance of tax exempt bonds, please complete the following:</t>
  </si>
  <si>
    <t>Proposed Issuer:</t>
  </si>
  <si>
    <t>Proposed Underwriter:</t>
  </si>
  <si>
    <t>Supportive Housing Institute Participant</t>
  </si>
  <si>
    <t>Applicable for Projects seeking 9% LIHTC via the PSH Track and the Permanent Supportive Housing Development Program</t>
  </si>
  <si>
    <t>Indicate below if a member of the development team was or currently is a participant in the Authority-sponsored Supportive Housing Institute (SHI)</t>
  </si>
  <si>
    <t>One or more members of the development team have been or are currently a participant in the Supportive Housing Institute</t>
  </si>
  <si>
    <t>If yes, list the develpoment team member(s)</t>
  </si>
  <si>
    <t>If yes, list the year that the member(s) participated in the Supportive Housing Institute</t>
  </si>
  <si>
    <t>Additional Development Team Notes</t>
  </si>
  <si>
    <t>Characters remaining</t>
  </si>
  <si>
    <t>Organizational Chart</t>
  </si>
  <si>
    <t>Instructions:</t>
  </si>
  <si>
    <t xml:space="preserve">1.  Please complete the TWO organizational charts on this tab. If the proposed Project is new construction, leave the "Current Organizational Chart" blank. </t>
  </si>
  <si>
    <t>2.  Include ALL entities within the proposed single purpose entity Owner, adding and deleting boxes as needed.  See example below and change as needed.</t>
  </si>
  <si>
    <t>3.  Indicate proposed ownership percentages for ALL entities in the chart.</t>
  </si>
  <si>
    <t>4.  LLCs must indicate ALL members and identify the managing member.
    Corporations must indicate ALL shareholders.
    Non-profit organizations must indicate ALL board members</t>
  </si>
  <si>
    <t>5.  Use the Notes section to provide any additional information not adequately captured here.</t>
  </si>
  <si>
    <t xml:space="preserve"> </t>
  </si>
  <si>
    <t>Proposed Project Name:</t>
  </si>
  <si>
    <r>
      <rPr>
        <b/>
        <i/>
        <sz val="16"/>
        <rFont val="Arial"/>
        <family val="2"/>
      </rPr>
      <t>Existing</t>
    </r>
    <r>
      <rPr>
        <b/>
        <sz val="16"/>
        <rFont val="Arial"/>
        <family val="2"/>
      </rPr>
      <t xml:space="preserve"> Project Name:</t>
    </r>
  </si>
  <si>
    <t>Notes:</t>
  </si>
  <si>
    <t>Population and Services</t>
  </si>
  <si>
    <t>Projects applying under the Permanent Supportive Housing Program, 9% LIHTC PSH Scoring Track, or Non Congregate Shelter Program must complete the following population and services information.</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</si>
  <si>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Qualifying Population(s) will be served</t>
    </r>
  </si>
  <si>
    <t>Target Population(s)</t>
  </si>
  <si>
    <t>Provide a general description of the intended Project population(s) to be served.</t>
  </si>
  <si>
    <t>Housing Referral Coordination</t>
  </si>
  <si>
    <t>Provide a general description of the Project's proposed approach to housing referral coordination.</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</si>
  <si>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of the eligible referral methods will be utilized</t>
    </r>
  </si>
  <si>
    <r>
      <t>HOME-ARP expanded coordinated entry (</t>
    </r>
    <r>
      <rPr>
        <b/>
        <u/>
        <sz val="11"/>
        <rFont val="Arial Narrow"/>
        <family val="2"/>
      </rPr>
      <t>NOT ELIGIBLE</t>
    </r>
    <r>
      <rPr>
        <sz val="11"/>
        <rFont val="Arial Narrow"/>
        <family val="2"/>
      </rPr>
      <t xml:space="preserve"> for Projects pursuing the Non-Congregate Shelter Development Program)</t>
    </r>
  </si>
  <si>
    <t>Service Plan Details</t>
  </si>
  <si>
    <t>Provide a general description of any proposed tenant services and partnerships with social service providers.</t>
  </si>
  <si>
    <r>
      <t xml:space="preserve">Preliminary Shelter Operations Plan (Non-Congregate Shelter Development Program </t>
    </r>
    <r>
      <rPr>
        <b/>
        <u/>
        <sz val="11"/>
        <rFont val="Arial Narrow"/>
        <family val="2"/>
      </rPr>
      <t>ONLY</t>
    </r>
    <r>
      <rPr>
        <u/>
        <sz val="11"/>
        <rFont val="Arial Narrow"/>
        <family val="2"/>
      </rPr>
      <t>)</t>
    </r>
  </si>
  <si>
    <t>Provide a general description of the proposed shelter operations plan, including how the Project will connect with the local homeless services/crisis response system.</t>
  </si>
  <si>
    <t>Unit Mix: Existing</t>
  </si>
  <si>
    <t>Unit Mix: Proposed</t>
  </si>
  <si>
    <t>Please provide the following information regarding existing capacity:</t>
  </si>
  <si>
    <t>Please provide the following information regarding proposed capacity:</t>
  </si>
  <si>
    <t>Existing Number of Units:</t>
  </si>
  <si>
    <t>Proposed Number of Units:</t>
  </si>
  <si>
    <t>Existing Number of Beds:</t>
  </si>
  <si>
    <t>Proposed Number of Beds:</t>
  </si>
  <si>
    <t>Existing Number of Individuals Served:</t>
  </si>
  <si>
    <t>Proposed Number of Individuals Served:</t>
  </si>
  <si>
    <t>Unit Description Narrative</t>
  </si>
  <si>
    <t>Please include a description of the layouts of the proposed units.</t>
  </si>
  <si>
    <t>Operating Subsidy Narrative</t>
  </si>
  <si>
    <t>Please include a description of the anticipated operating subsidy.</t>
  </si>
  <si>
    <t>Proposed Relocation and/or Displacement</t>
  </si>
  <si>
    <t>Provide a description of relocation of existing tenants.</t>
  </si>
  <si>
    <t>Applicant Uses</t>
  </si>
  <si>
    <t>Applicant Sources</t>
  </si>
  <si>
    <t>Development Sources</t>
  </si>
  <si>
    <t>Type</t>
  </si>
  <si>
    <t>Description</t>
  </si>
  <si>
    <t>Reference %</t>
  </si>
  <si>
    <t>Cost</t>
  </si>
  <si>
    <t>Comments</t>
  </si>
  <si>
    <t>Acquisition</t>
  </si>
  <si>
    <t>Land</t>
  </si>
  <si>
    <t>Debt Sources</t>
  </si>
  <si>
    <t>Lien Position</t>
  </si>
  <si>
    <t>Amount</t>
  </si>
  <si>
    <t>Interest Rate</t>
  </si>
  <si>
    <t>Term (Years)</t>
  </si>
  <si>
    <t xml:space="preserve">Debt Service </t>
  </si>
  <si>
    <t>Building</t>
  </si>
  <si>
    <t>Base Calculation</t>
  </si>
  <si>
    <t>Holding Costs</t>
  </si>
  <si>
    <t>10% of TDC</t>
  </si>
  <si>
    <t>Other</t>
  </si>
  <si>
    <t>Green Certification Levels</t>
  </si>
  <si>
    <t>Subtotal</t>
  </si>
  <si>
    <t>Base</t>
  </si>
  <si>
    <t>Hard Costs</t>
  </si>
  <si>
    <t>Residential: Rehabilitation</t>
  </si>
  <si>
    <t>Total</t>
  </si>
  <si>
    <t>Advanced</t>
  </si>
  <si>
    <t>Other: Commercial, Service, Offsite</t>
  </si>
  <si>
    <t>Net Zero</t>
  </si>
  <si>
    <t>Other Costs</t>
  </si>
  <si>
    <t>Other GC Costs</t>
  </si>
  <si>
    <t>Grants</t>
  </si>
  <si>
    <t>Grand Total Construction Costs</t>
  </si>
  <si>
    <t>Con. Soft costs</t>
  </si>
  <si>
    <t>Permits</t>
  </si>
  <si>
    <t>Impact Fees</t>
  </si>
  <si>
    <t>Environmental Remediation</t>
  </si>
  <si>
    <t>Environmental Contingency</t>
  </si>
  <si>
    <t>Contingency</t>
  </si>
  <si>
    <t>Construction Contingency</t>
  </si>
  <si>
    <t>Other Sources</t>
  </si>
  <si>
    <t>Soft costs</t>
  </si>
  <si>
    <t>Furniture Fixtures &amp; Equipment (FF&amp;E)</t>
  </si>
  <si>
    <t>Architect: Design</t>
  </si>
  <si>
    <t>Architect: Supervision</t>
  </si>
  <si>
    <t>Civil Engineering</t>
  </si>
  <si>
    <t>"Green" Certification Fees</t>
  </si>
  <si>
    <t>Legal</t>
  </si>
  <si>
    <t>Accounting/Cost Certification</t>
  </si>
  <si>
    <t>Deferred Developer Fee</t>
  </si>
  <si>
    <t>Survey</t>
  </si>
  <si>
    <t>Total Permanent Sources</t>
  </si>
  <si>
    <t>Appraisal</t>
  </si>
  <si>
    <t>Environmental Report</t>
  </si>
  <si>
    <t>Soil Tests</t>
  </si>
  <si>
    <t>NCS Request</t>
  </si>
  <si>
    <t>% of TDC</t>
  </si>
  <si>
    <t>Result</t>
  </si>
  <si>
    <t>Market Study</t>
  </si>
  <si>
    <t>3rd Party Cost Estimate/PNA</t>
  </si>
  <si>
    <t>Title and Recording</t>
  </si>
  <si>
    <t>Relocation</t>
  </si>
  <si>
    <t>Marketing</t>
  </si>
  <si>
    <t>Initial Non-Marketing Rent Up Costs</t>
  </si>
  <si>
    <t>Soft Costs</t>
  </si>
  <si>
    <t>Financing</t>
  </si>
  <si>
    <t>IHDA PPA &amp; Application Fees</t>
  </si>
  <si>
    <t>Interim</t>
  </si>
  <si>
    <t>Real Estate Taxes During Construction</t>
  </si>
  <si>
    <t>Insurance During Construction</t>
  </si>
  <si>
    <t>Reserves</t>
  </si>
  <si>
    <t>Real Estate Tax Reserve</t>
  </si>
  <si>
    <t>Insurance Reserve</t>
  </si>
  <si>
    <t>Replacement Reserve</t>
  </si>
  <si>
    <t xml:space="preserve">Existing Reserves </t>
  </si>
  <si>
    <t>Operating Reserve</t>
  </si>
  <si>
    <t>Debt Service Reserve</t>
  </si>
  <si>
    <t>Furniture, Fixtures and Equipment Reserve</t>
  </si>
  <si>
    <t>Transition Reserve</t>
  </si>
  <si>
    <t>Financing, Interim, Reserves</t>
  </si>
  <si>
    <t>Developer Fee</t>
  </si>
  <si>
    <t>Developer Fee (inclusive of consultants, managers, etc.)</t>
  </si>
  <si>
    <t>Total Developer Fee</t>
  </si>
  <si>
    <t>Grand Total</t>
  </si>
  <si>
    <t>Construction Cost Limits                                              Set Aside:</t>
  </si>
  <si>
    <t xml:space="preserve">Construction Type: </t>
  </si>
  <si>
    <t xml:space="preserve">Gross Square Footage: </t>
  </si>
  <si>
    <t xml:space="preserve">Green Certification: </t>
  </si>
  <si>
    <t>Construction PSF Cost:</t>
  </si>
  <si>
    <t>Contruction PSF Cost Limit:</t>
  </si>
  <si>
    <t>Construction Limit Test:</t>
  </si>
  <si>
    <t>Total Immediate and Critical Repairs (If Rehabilitation):</t>
  </si>
  <si>
    <t>Construction Cost Overage Narrative</t>
  </si>
  <si>
    <t>Please describe in detail the construction cost overage.</t>
  </si>
  <si>
    <t>Acquisition Information</t>
  </si>
  <si>
    <t>Total Acquisition Price:</t>
  </si>
  <si>
    <t>Based on Appraised Value</t>
  </si>
  <si>
    <t>-</t>
  </si>
  <si>
    <t>Existing Mortgage Debt:</t>
  </si>
  <si>
    <t>Seller Financing:</t>
  </si>
  <si>
    <t>=</t>
  </si>
  <si>
    <t>Cash to Seller</t>
  </si>
  <si>
    <t>Flow of Funds</t>
  </si>
  <si>
    <t>If transaction involves related parties, please provide details of distrubtion of cash proceeds.</t>
  </si>
  <si>
    <t>Applicant Construction Cost Breakdown</t>
  </si>
  <si>
    <t>Account for all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t>
  </si>
  <si>
    <t>Definitions</t>
  </si>
  <si>
    <t>Residential Construction Costs: Include all costs attributable to the construction of the residential units including hallways, elevator spaces, lobbies, managers office, common areas, building amenities, community space, garages, carports, porches, etc.</t>
  </si>
  <si>
    <t>Commercial Construction Costs: Include all costs attributable to the construction of leaseable commercial space in the project.</t>
  </si>
  <si>
    <t>Services Area Construction Costs: Include all costs attributable to areas for the provision of resident tenant services.</t>
  </si>
  <si>
    <t>Off-Site Improvements: Include all project costs attributable to improvements made in areas outside the project boundaries such as installation of public utilities, roads, landscaping, curbs, storm sewers, light standards, etc.</t>
  </si>
  <si>
    <t>Commercial Improvements</t>
  </si>
  <si>
    <t>Service Area Improvements</t>
  </si>
  <si>
    <t>Off-Site Improvements</t>
  </si>
  <si>
    <t>Total Improvements</t>
  </si>
  <si>
    <t xml:space="preserve">
Total Residential Improvements</t>
  </si>
  <si>
    <t>Gross Square Feet:</t>
  </si>
  <si>
    <t>Total Construction Costs:</t>
  </si>
  <si>
    <t>Total Cost per Square Foot:</t>
  </si>
  <si>
    <t>Trade Payments and Site Work:</t>
  </si>
  <si>
    <t>Category</t>
  </si>
  <si>
    <t>Div</t>
  </si>
  <si>
    <t>Rehabilitation / Adaptive Reuse of non-residential buildings into residential buildings</t>
  </si>
  <si>
    <t>psf</t>
  </si>
  <si>
    <t>Total Residential Improvements</t>
  </si>
  <si>
    <t>Site Work</t>
  </si>
  <si>
    <t>Demolition</t>
  </si>
  <si>
    <t>Earth Work</t>
  </si>
  <si>
    <t>Site Utilities</t>
  </si>
  <si>
    <t>Roads &amp; Walks</t>
  </si>
  <si>
    <t>Site Improvements</t>
  </si>
  <si>
    <t>Lawns &amp; Plantings-
Min. 1% Trade cost</t>
  </si>
  <si>
    <t>Unusual Site Condition</t>
  </si>
  <si>
    <t>Total Site Work</t>
  </si>
  <si>
    <t>Rehabilitation /  Adaptive Reuse of non-residential buildings into residential buildings</t>
  </si>
  <si>
    <t>Rehabilitation of Existing Housing</t>
  </si>
  <si>
    <t>Trades</t>
  </si>
  <si>
    <t>Concrete</t>
  </si>
  <si>
    <t>Masonry</t>
  </si>
  <si>
    <t>Metals</t>
  </si>
  <si>
    <t>Rough Carpentry</t>
  </si>
  <si>
    <t>Exterior Doors, Windows, Glass</t>
  </si>
  <si>
    <t>Waterproofing</t>
  </si>
  <si>
    <t>Insulation</t>
  </si>
  <si>
    <t>Roofing &amp; Sheet Metal</t>
  </si>
  <si>
    <t>Siding</t>
  </si>
  <si>
    <t>Finish Carpentry</t>
  </si>
  <si>
    <t>Cabinets, Vanities &amp; Countertops</t>
  </si>
  <si>
    <t>Interior Doors &amp; Frames</t>
  </si>
  <si>
    <t>Lath &amp; Plaster</t>
  </si>
  <si>
    <t>Drywall</t>
  </si>
  <si>
    <t>Tile Work</t>
  </si>
  <si>
    <t>Acoustical</t>
  </si>
  <si>
    <t>Carpeting</t>
  </si>
  <si>
    <t>Resilient Flooring</t>
  </si>
  <si>
    <t>Painting &amp; Decorating</t>
  </si>
  <si>
    <t>Specialties</t>
  </si>
  <si>
    <t>Special Equipment</t>
  </si>
  <si>
    <t>Appliances</t>
  </si>
  <si>
    <t>Special Construction</t>
  </si>
  <si>
    <t>Elevators</t>
  </si>
  <si>
    <t>Plumbing</t>
  </si>
  <si>
    <t>Heat &amp; Ventilation</t>
  </si>
  <si>
    <t>Air Conditioning</t>
  </si>
  <si>
    <t>Fire Protection</t>
  </si>
  <si>
    <t>Electrical</t>
  </si>
  <si>
    <t>Winter Conditions</t>
  </si>
  <si>
    <t>Total Trades</t>
  </si>
  <si>
    <t>% of
Trade Payments
and Site Work</t>
  </si>
  <si>
    <t>GC/OH/P</t>
  </si>
  <si>
    <t>General Conditions</t>
  </si>
  <si>
    <t>Contractor Overhead</t>
  </si>
  <si>
    <t>Contractor Profit</t>
  </si>
  <si>
    <t>Total GC/OH/P</t>
  </si>
  <si>
    <t>P&amp;P  Bond / LOC</t>
  </si>
  <si>
    <t>Builders Risk</t>
  </si>
  <si>
    <t>Furniture, Fixtures, &amp; Equipment</t>
  </si>
  <si>
    <t>Total Other</t>
  </si>
  <si>
    <t>Construction Type</t>
  </si>
  <si>
    <t>Construction Type:</t>
  </si>
  <si>
    <t>Wage Standard:</t>
  </si>
  <si>
    <t>Completed by:</t>
  </si>
  <si>
    <t>Wage Standard</t>
  </si>
  <si>
    <t>Davis Bacon</t>
  </si>
  <si>
    <t>Illinois Prevailing</t>
  </si>
  <si>
    <t>Market</t>
  </si>
  <si>
    <t>Provider</t>
  </si>
  <si>
    <t>General Contractor</t>
  </si>
  <si>
    <t>Architect</t>
  </si>
  <si>
    <t>Construction Cost Estimator</t>
  </si>
  <si>
    <t>Annual Operating Pro Forma</t>
  </si>
  <si>
    <t>Trend</t>
  </si>
  <si>
    <t>Income</t>
  </si>
  <si>
    <t>Residential Rental Income</t>
  </si>
  <si>
    <t>Other Residential Income</t>
  </si>
  <si>
    <t>Gross Residential</t>
  </si>
  <si>
    <t>Vacancy</t>
  </si>
  <si>
    <t>Residential Vacancy</t>
  </si>
  <si>
    <t>Residential EGI</t>
  </si>
  <si>
    <t>Commercial</t>
  </si>
  <si>
    <t>Commercial Vacancy</t>
  </si>
  <si>
    <t>Commercial EGI</t>
  </si>
  <si>
    <t>Expenses</t>
  </si>
  <si>
    <t>Management Fee</t>
  </si>
  <si>
    <t>Salaries</t>
  </si>
  <si>
    <t>Administrative Expenses</t>
  </si>
  <si>
    <t>Operating Expenses</t>
  </si>
  <si>
    <t>Maintenance Expenses</t>
  </si>
  <si>
    <t>Utilities</t>
  </si>
  <si>
    <t>EGI</t>
  </si>
  <si>
    <t>Effective Gross Income</t>
  </si>
  <si>
    <t>Total Annual Expenses</t>
  </si>
  <si>
    <t>NOI</t>
  </si>
  <si>
    <t>Net Operating Income</t>
  </si>
  <si>
    <t>Debt Service</t>
  </si>
  <si>
    <t>Subtotal: Debt Service</t>
  </si>
  <si>
    <t>Cash Flow</t>
  </si>
  <si>
    <t>Cash Flow After Debt Service</t>
  </si>
  <si>
    <t>Cash Flow Per Unit</t>
  </si>
  <si>
    <t>Cumulative Cash Flow</t>
  </si>
  <si>
    <t>Negative Cash Flow</t>
  </si>
  <si>
    <t>Cumulative Negative Cash Flow</t>
  </si>
  <si>
    <t>DCR</t>
  </si>
  <si>
    <t>Debt Balance</t>
  </si>
  <si>
    <t>Subtotal: Debt</t>
  </si>
  <si>
    <t>Construction Cost Inputs - Current Construction Cost PSF Limits</t>
  </si>
  <si>
    <t>*Current Soft Fund Ask Limits below</t>
  </si>
  <si>
    <t>HIDE THIS SHEET FOR PUBLIC</t>
  </si>
  <si>
    <t>Preliminary Project Assessment</t>
  </si>
  <si>
    <t>Insert Picture</t>
  </si>
  <si>
    <t>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t>
  </si>
  <si>
    <t>MULTIFAMILY FINANCING PPA SUMMARY</t>
  </si>
  <si>
    <t>Development Officer:</t>
  </si>
  <si>
    <t>Summary Version:</t>
  </si>
  <si>
    <t>Summary Date:</t>
  </si>
  <si>
    <t>[M/D/YYYY]</t>
  </si>
  <si>
    <t>DEVELOPMENT OVERVIEW</t>
  </si>
  <si>
    <t>Project Number (PID):</t>
  </si>
  <si>
    <t>Development Name:</t>
  </si>
  <si>
    <t>Local Elected Officials:</t>
  </si>
  <si>
    <t>Primary Address:</t>
  </si>
  <si>
    <t>(City, Zip+4 Code)</t>
  </si>
  <si>
    <t>- State Senator:</t>
  </si>
  <si>
    <t>County / Set-Aside:</t>
  </si>
  <si>
    <t>- State Representative:</t>
  </si>
  <si>
    <t>- US Representative:</t>
  </si>
  <si>
    <t>Population:</t>
  </si>
  <si>
    <t>Existing IHDA Property:</t>
  </si>
  <si>
    <t>Chicago Community Area(s):</t>
  </si>
  <si>
    <t>Development Units:</t>
  </si>
  <si>
    <t xml:space="preserve">Unit Mix (AMI)  </t>
  </si>
  <si>
    <t>Tax Credit Program:</t>
  </si>
  <si>
    <t>Other IHDA Program:</t>
  </si>
  <si>
    <t>Authority Resources:</t>
  </si>
  <si>
    <t>(X)*</t>
  </si>
  <si>
    <t>Resource</t>
  </si>
  <si>
    <t>PPA Status</t>
  </si>
  <si>
    <t>Date</t>
  </si>
  <si>
    <t>Total Units:</t>
  </si>
  <si>
    <t>* "X" indicates the resource(s) currently seeking approval.</t>
  </si>
  <si>
    <t>Seller:</t>
  </si>
  <si>
    <t>Financing Narrative:</t>
  </si>
  <si>
    <t>Financing Narrative:  (Pulled from A_Description and Fund Request tab)</t>
  </si>
  <si>
    <t>[Use the COPY AND PASTE VALUES function to transfer the information from the text box to the right into this text box.  This will allow you to revise text, correct spelling and make formatting changes.]</t>
  </si>
  <si>
    <t>Donation Narrative:</t>
  </si>
  <si>
    <t>Donation Narrative: (Pulled from A_Description and Fund Request tab)</t>
  </si>
  <si>
    <t>Development Description:</t>
  </si>
  <si>
    <t>Project Description:  (Pulled from A_Description and Fund Request tab)</t>
  </si>
  <si>
    <t>Service Plan Description:</t>
  </si>
  <si>
    <t>Service Plan Description: (Pulled from F_Population and Services Tab)</t>
  </si>
  <si>
    <t>HOME-ARP Qualifying Populations:</t>
  </si>
  <si>
    <t>At-risk of Homelessness</t>
  </si>
  <si>
    <t>Fleeing domestic or dating violence, human trafficking</t>
  </si>
  <si>
    <t>Other populations</t>
  </si>
  <si>
    <t>Preliminary Shelter Operations Plan:</t>
  </si>
  <si>
    <t>Preliminary Shelter Operations Plan Description: (Pulled from F_Population and Services Tab)</t>
  </si>
  <si>
    <t>Construction Scope of Work:</t>
  </si>
  <si>
    <t>Construction Scope of Work:  (Pulled from A_Description and Fund Request tab)</t>
  </si>
  <si>
    <t>DEVELOPMENT TEAM</t>
  </si>
  <si>
    <t xml:space="preserve">OWNER, SYNDICATOR, and SPONSORS </t>
  </si>
  <si>
    <t>OTHER DEVELOPMENT TEAM PROFESSIONALS</t>
  </si>
  <si>
    <t>Sponsor(s):</t>
  </si>
  <si>
    <t>SPONSOR'S AFFORDABLE HOUSING DEVELOPMENT EXPERIENCE</t>
  </si>
  <si>
    <t>Sponsor Experience Narrative:</t>
  </si>
  <si>
    <t xml:space="preserve">[Include Total Project Units, Total Income Restricted Units, Total LIHTC Developments and LIHTC Units.  Include how many projects are still under construction or pending in any other way.]
</t>
  </si>
  <si>
    <t>FINANCIAL SUMMARY</t>
  </si>
  <si>
    <t>Underwriting</t>
  </si>
  <si>
    <t xml:space="preserve">Loan </t>
  </si>
  <si>
    <t xml:space="preserve">Amort. </t>
  </si>
  <si>
    <t>Construction Period Sources</t>
  </si>
  <si>
    <t xml:space="preserve">Amount </t>
  </si>
  <si>
    <t xml:space="preserve">Term </t>
  </si>
  <si>
    <t xml:space="preserve">Period </t>
  </si>
  <si>
    <t xml:space="preserve">Rate </t>
  </si>
  <si>
    <t>D/S Pmt.</t>
  </si>
  <si>
    <t>Status</t>
  </si>
  <si>
    <t>1st</t>
  </si>
  <si>
    <t/>
  </si>
  <si>
    <t>2nd</t>
  </si>
  <si>
    <t>3rd</t>
  </si>
  <si>
    <t>4th</t>
  </si>
  <si>
    <t>5th</t>
  </si>
  <si>
    <t>Equity</t>
  </si>
  <si>
    <t>of Total LIHTC Equity</t>
  </si>
  <si>
    <t>Total Construction Period Sources:</t>
  </si>
  <si>
    <t xml:space="preserve">Annual </t>
  </si>
  <si>
    <t>Permanent Sources</t>
  </si>
  <si>
    <t>Net Cent Raise</t>
  </si>
  <si>
    <t>Deferred Developer Fee*</t>
  </si>
  <si>
    <t>of Total Developer Fee</t>
  </si>
  <si>
    <t>*</t>
  </si>
  <si>
    <t>Paid through development cashflows</t>
  </si>
  <si>
    <t>Total Permanent Sources:</t>
  </si>
  <si>
    <t>IHDA Soft Fund Ask</t>
  </si>
  <si>
    <t>of TDC</t>
  </si>
  <si>
    <t>Underwriting Budget</t>
  </si>
  <si>
    <t>Per Unit</t>
  </si>
  <si>
    <t>$ psf</t>
  </si>
  <si>
    <t xml:space="preserve">Acquisition </t>
  </si>
  <si>
    <t>Buildings</t>
  </si>
  <si>
    <t>Other (Holding Costs, etc.)</t>
  </si>
  <si>
    <t>Construction</t>
  </si>
  <si>
    <t>Residential: New Construction</t>
  </si>
  <si>
    <t>Commercial, Service, Offsite</t>
  </si>
  <si>
    <r>
      <t>Contingency</t>
    </r>
    <r>
      <rPr>
        <b/>
        <vertAlign val="superscript"/>
        <sz val="12"/>
        <color rgb="FF000000"/>
        <rFont val="Arial Narrow"/>
        <family val="2"/>
      </rPr>
      <t>†</t>
    </r>
  </si>
  <si>
    <t>†</t>
  </si>
  <si>
    <r>
      <t>Realized Developer Fee</t>
    </r>
    <r>
      <rPr>
        <i/>
        <vertAlign val="superscript"/>
        <sz val="12"/>
        <color rgb="FF000000"/>
        <rFont val="Arial Narrow"/>
        <family val="2"/>
      </rPr>
      <t>‡</t>
    </r>
  </si>
  <si>
    <t>‡</t>
  </si>
  <si>
    <t>Paid via closing proceeds</t>
  </si>
  <si>
    <r>
      <t>Deferred Developer Fee</t>
    </r>
    <r>
      <rPr>
        <i/>
        <vertAlign val="superscript"/>
        <sz val="12"/>
        <color rgb="FF000000"/>
        <rFont val="Arial Narrow"/>
        <family val="2"/>
      </rPr>
      <t>§</t>
    </r>
  </si>
  <si>
    <t>§</t>
  </si>
  <si>
    <t>Development Reserves</t>
  </si>
  <si>
    <t>Financing Costs</t>
  </si>
  <si>
    <t>Interim Costs</t>
  </si>
  <si>
    <t>Syndication Costs</t>
  </si>
  <si>
    <t xml:space="preserve">Total Development Cost: </t>
  </si>
  <si>
    <t>ACQUISITION PRICE AND USE</t>
  </si>
  <si>
    <t>Distribution of Cash Description</t>
  </si>
  <si>
    <t>Hide Acquisition Price and Use Section if Not a Related-Party Acquisition</t>
  </si>
  <si>
    <t>UNIT RENT SCHEDULE &amp; AFFORDABILITY</t>
  </si>
  <si>
    <t>Unit Rent Schedule</t>
  </si>
  <si>
    <t>Programmatic Information</t>
  </si>
  <si>
    <t>% AMI</t>
  </si>
  <si>
    <t>Bedrooms</t>
  </si>
  <si>
    <t>Units</t>
  </si>
  <si>
    <t>Occupied</t>
  </si>
  <si>
    <t>Supportive Housing</t>
  </si>
  <si>
    <t>Rental Assistance</t>
  </si>
  <si>
    <t>Project-Based
Rental Assistance</t>
  </si>
  <si>
    <t>Program - Term (Years)</t>
  </si>
  <si>
    <t>Total:</t>
  </si>
  <si>
    <t>RA Program Summary</t>
  </si>
  <si>
    <t>Test of Average Income:</t>
  </si>
  <si>
    <t>SRN Units:</t>
  </si>
  <si>
    <t>ANNUAL INCOME AND EXPENSES</t>
  </si>
  <si>
    <t>Annual Income</t>
  </si>
  <si>
    <t xml:space="preserve">Residential Rental Income: </t>
  </si>
  <si>
    <t>+</t>
  </si>
  <si>
    <t xml:space="preserve">Other Residential Income: </t>
  </si>
  <si>
    <t>Commercial Income:</t>
  </si>
  <si>
    <t xml:space="preserve">Total Gross Income: </t>
  </si>
  <si>
    <t xml:space="preserve">Effective Gross Income: </t>
  </si>
  <si>
    <t>Annual Expenses</t>
  </si>
  <si>
    <t>Expense / Income Ratio</t>
  </si>
  <si>
    <t>per unit</t>
  </si>
  <si>
    <t>Taxes</t>
  </si>
  <si>
    <t>Insurance</t>
  </si>
  <si>
    <t xml:space="preserve">Reserves </t>
  </si>
  <si>
    <t xml:space="preserve">                    </t>
  </si>
  <si>
    <t>Total Operating Expenses</t>
  </si>
  <si>
    <t xml:space="preserve">Net Operating Income: </t>
  </si>
  <si>
    <t xml:space="preserve">Debt Service: </t>
  </si>
  <si>
    <t>-1st:</t>
  </si>
  <si>
    <t>-2nd:</t>
  </si>
  <si>
    <t>-3rd:</t>
  </si>
  <si>
    <t>-4th:</t>
  </si>
  <si>
    <t>-5th:</t>
  </si>
  <si>
    <t xml:space="preserve">                    -</t>
  </si>
  <si>
    <t xml:space="preserve">Total Debt Service: </t>
  </si>
  <si>
    <t xml:space="preserve">Cash Flow: </t>
  </si>
  <si>
    <t>CONCLUSIONS AND RECOMMENDATIONS</t>
  </si>
  <si>
    <t>Income Averaging:</t>
  </si>
  <si>
    <t>Soft Fund Limits</t>
  </si>
  <si>
    <t>Construction Cost Limits</t>
  </si>
  <si>
    <t>Soft Fund $ Amount</t>
  </si>
  <si>
    <t>Soft Fund % of TDC</t>
  </si>
  <si>
    <t>Gross Square Footage:</t>
  </si>
  <si>
    <t>Construction PSF Limit:</t>
  </si>
  <si>
    <t>Construction Cost Narrative:</t>
  </si>
  <si>
    <t>Hide if project is WITHIN construction limits. If in excess, reference the narrative from G_Sources_Uses.</t>
  </si>
  <si>
    <t>Waiver Requests:</t>
  </si>
  <si>
    <t>Include information regarding the Project's requested waiver(s). Reference tab A_Description and Fund Request.</t>
  </si>
  <si>
    <t>Additional Notes:</t>
  </si>
  <si>
    <t xml:space="preserve">Use this section to convey any important details from your review, including conversations with the sponsor for 4% transactions, comments on soft fund requests, or site photos/renderings. </t>
  </si>
  <si>
    <t>Conclusions:</t>
  </si>
  <si>
    <t>Multifamily:</t>
  </si>
  <si>
    <t>SPAR:</t>
  </si>
  <si>
    <t>Asset Management:</t>
  </si>
  <si>
    <t xml:space="preserve">Use this section to convey the conclusions of your review. Please include any and all conditions of approval, if any (i.e. Community Revitalization Planning needed, construction cost overage must be resolved prior to application, etc.) </t>
  </si>
  <si>
    <t>Approve</t>
  </si>
  <si>
    <t>Deny</t>
  </si>
  <si>
    <t>Conditional Approval</t>
  </si>
  <si>
    <t>Primary Sponsor</t>
  </si>
  <si>
    <t>Sponsor Contact</t>
  </si>
  <si>
    <t>Sponsor Address</t>
  </si>
  <si>
    <t>Sponsor City State Zip</t>
  </si>
  <si>
    <t>Sponsor Email</t>
  </si>
  <si>
    <t>Loan Program</t>
  </si>
  <si>
    <t>Project Name</t>
  </si>
  <si>
    <t>PID</t>
  </si>
  <si>
    <t>Project Type (New Con, Rehab, Acq/Rehab, Refi)</t>
  </si>
  <si>
    <t>Tenant Population</t>
  </si>
  <si>
    <t>Construction/Perm</t>
  </si>
  <si>
    <t>Loan to Value</t>
  </si>
  <si>
    <t>Site Area</t>
  </si>
  <si>
    <t>Year Built</t>
  </si>
  <si>
    <t>Number of Units</t>
  </si>
  <si>
    <t xml:space="preserve"> Address</t>
  </si>
  <si>
    <t>City</t>
  </si>
  <si>
    <t>Zip</t>
  </si>
  <si>
    <t>County</t>
  </si>
  <si>
    <t>Borrower/Sponsor</t>
  </si>
  <si>
    <t>Owner</t>
  </si>
  <si>
    <t>Property Manager</t>
  </si>
  <si>
    <t>Sponsor 2</t>
  </si>
  <si>
    <t>Guarantor</t>
  </si>
  <si>
    <t>Congressional District</t>
  </si>
  <si>
    <t>Percentage Affordable</t>
  </si>
  <si>
    <t>Highest AMI</t>
  </si>
  <si>
    <t>Minimum Affordability AMI</t>
  </si>
  <si>
    <t>Minimum Affordability Units</t>
  </si>
  <si>
    <t>Closing Date</t>
  </si>
  <si>
    <t>Construction Loan Name</t>
  </si>
  <si>
    <t>Construction Loan Amount</t>
  </si>
  <si>
    <t>Loan Amount</t>
  </si>
  <si>
    <t>Loan Rate</t>
  </si>
  <si>
    <t>Construction Loan Term</t>
  </si>
  <si>
    <t>Loan Term</t>
  </si>
  <si>
    <t>Loan Amort</t>
  </si>
  <si>
    <t>Legal Fee</t>
  </si>
  <si>
    <t>Capitalized Replacement Reserves</t>
  </si>
  <si>
    <t>Ongoing Replacement Reserves</t>
  </si>
  <si>
    <t>Subordinate Loan Lender</t>
  </si>
  <si>
    <t>Subordinate Loan Amount</t>
  </si>
  <si>
    <t>Grant Name</t>
  </si>
  <si>
    <t>Grant Amount</t>
  </si>
  <si>
    <t>Equity Name</t>
  </si>
  <si>
    <t>Equity Amount</t>
  </si>
  <si>
    <t>SRN Units</t>
  </si>
  <si>
    <t># of Buildings</t>
  </si>
  <si>
    <t># of Stories</t>
  </si>
  <si>
    <t># of Elevators</t>
  </si>
  <si>
    <t>#Studio Units</t>
  </si>
  <si>
    <t># 1bd Units</t>
  </si>
  <si>
    <t># 2bd Units</t>
  </si>
  <si>
    <t># 3bd Units</t>
  </si>
  <si>
    <t># 4bd Units</t>
  </si>
  <si>
    <t># 5bd Units</t>
  </si>
  <si>
    <t>Est. Rental  Income</t>
  </si>
  <si>
    <t>Risk Share Number</t>
  </si>
  <si>
    <t>AMI Designation</t>
  </si>
  <si>
    <t>HOME Building Type</t>
  </si>
  <si>
    <t>IHDA Resources</t>
  </si>
  <si>
    <t>15% AMI:</t>
  </si>
  <si>
    <t>Elevator</t>
  </si>
  <si>
    <t>2022 LIHTC</t>
  </si>
  <si>
    <t>30% AMI:</t>
  </si>
  <si>
    <t>Non-Elevator</t>
  </si>
  <si>
    <t>2023 LIHTC</t>
  </si>
  <si>
    <t>40% AMI:</t>
  </si>
  <si>
    <t>IAHTC</t>
  </si>
  <si>
    <t>50% AMI:</t>
  </si>
  <si>
    <t>Soft Resource Loan</t>
  </si>
  <si>
    <t>60% AMI:</t>
  </si>
  <si>
    <t>Trust Fund Loan</t>
  </si>
  <si>
    <t>80% AMI:</t>
  </si>
  <si>
    <t>NHTF Loan</t>
  </si>
  <si>
    <t>Market:</t>
  </si>
  <si>
    <t>HOME Loan</t>
  </si>
  <si>
    <t>CAHGP Grant</t>
  </si>
  <si>
    <t>Risk-Sharing First Mortgage Loan</t>
  </si>
  <si>
    <t>Financing Status</t>
  </si>
  <si>
    <t>Timeline Status</t>
  </si>
  <si>
    <t>Development Team</t>
  </si>
  <si>
    <t>Summary Version</t>
  </si>
  <si>
    <t>Risk-Sharing Credit Advantage Loan</t>
  </si>
  <si>
    <t>Risk-Sharing Affordable Advantage Loan</t>
  </si>
  <si>
    <t>No Information</t>
  </si>
  <si>
    <t>Application Received</t>
  </si>
  <si>
    <t>Pre-Peer Review</t>
  </si>
  <si>
    <t>Risk-Sharing FFB Loan</t>
  </si>
  <si>
    <t>Existing</t>
  </si>
  <si>
    <t>Application Complete</t>
  </si>
  <si>
    <t>Peer Review</t>
  </si>
  <si>
    <t>Conduit Loan</t>
  </si>
  <si>
    <t>Will Apply</t>
  </si>
  <si>
    <t>Loan Committee</t>
  </si>
  <si>
    <t>Sponsor:</t>
  </si>
  <si>
    <t>Inducement Resolution</t>
  </si>
  <si>
    <t>Application Pending</t>
  </si>
  <si>
    <t>Advisory Commission</t>
  </si>
  <si>
    <t>Non-Profit Sponsor:</t>
  </si>
  <si>
    <t>CDBG Loan</t>
  </si>
  <si>
    <t>Letter of Interest</t>
  </si>
  <si>
    <t>Board</t>
  </si>
  <si>
    <t>FAF Loan</t>
  </si>
  <si>
    <t>Approved</t>
  </si>
  <si>
    <t>NIBP Loan</t>
  </si>
  <si>
    <t>Committed</t>
  </si>
  <si>
    <t>TCAP Loan</t>
  </si>
  <si>
    <t>Syndicator:</t>
  </si>
  <si>
    <t>Build Illinois Bond</t>
  </si>
  <si>
    <t>Attorney:</t>
  </si>
  <si>
    <t>Section 811</t>
  </si>
  <si>
    <t>Guarantor:</t>
  </si>
  <si>
    <t>LTOS</t>
  </si>
  <si>
    <t>Consultant:</t>
  </si>
  <si>
    <t>Experience Status</t>
  </si>
  <si>
    <t>Amortization Period</t>
  </si>
  <si>
    <t>Approval Threshold</t>
  </si>
  <si>
    <t>Applied</t>
  </si>
  <si>
    <t>I/O</t>
  </si>
  <si>
    <t>Application Approved</t>
  </si>
  <si>
    <t>Under Construction</t>
  </si>
  <si>
    <t>Complete</t>
  </si>
  <si>
    <t>Deficiency</t>
  </si>
  <si>
    <t>Targeted Units</t>
  </si>
  <si>
    <t>No documentation</t>
  </si>
  <si>
    <t>Not Applicable</t>
  </si>
  <si>
    <t>Incomplete documentation</t>
  </si>
  <si>
    <t>10% at 30% AMI</t>
  </si>
  <si>
    <t>Incorrect documentation</t>
  </si>
  <si>
    <t>20% at 30% AMI</t>
  </si>
  <si>
    <t>Not eligible</t>
  </si>
  <si>
    <t>25% at 30% AMI</t>
  </si>
  <si>
    <t>Non-Targeted Units</t>
  </si>
  <si>
    <t>50% or more</t>
  </si>
  <si>
    <t>Change Log</t>
  </si>
  <si>
    <t>JH</t>
  </si>
  <si>
    <t>Update Instructions tab to include portal request info</t>
  </si>
  <si>
    <t>cleaned up the "data" tab (is only for the project summary tabs)</t>
  </si>
  <si>
    <t>Linked syndication fees to ps2</t>
  </si>
  <si>
    <t>added adaptive reuse to "site" tab</t>
  </si>
  <si>
    <t>NC</t>
  </si>
  <si>
    <t>Added Tab H_Operating Pro-Forma</t>
  </si>
  <si>
    <t>Fixed table border in ps3</t>
  </si>
  <si>
    <t>fixed Total Capital Needs formatting at bottom of ps1</t>
  </si>
  <si>
    <t>Reduced expenses line items in Pro-Forma (per Jack)</t>
  </si>
  <si>
    <t>Added anticipated project timeline (per Jack)</t>
  </si>
  <si>
    <t>In ps2, linked to Not-For-Profit Sponsor line and added in Other(Specify) and Not-for-Profit Sponsor options to Dev Team tab</t>
  </si>
  <si>
    <t>in ps2, changed project participants on the right side of the form to only populate if information is entered in the Dev Team tab (matching what occurs with the common app)</t>
  </si>
  <si>
    <t>in Unit Mix tab, changed "Rental Assistance" drop-down to "Yes" or "blank" options - this makes the rental assistance auto-population on ps3 cleaner</t>
  </si>
  <si>
    <t>added operating budget to ps3, and cleaned up formating of rent schedule table</t>
  </si>
  <si>
    <t>in ps1, "First Constructed," "Last Recapitalized," "Total Immediate Repairs" lines made to appear if the project is a rehab (or acquisition) or if avlues are entered by the sponsor for those items elsewhere in the PPA workbook</t>
  </si>
  <si>
    <t>entered updated construction cost limits</t>
  </si>
  <si>
    <t>fixed the AMI unit array in ps1</t>
  </si>
  <si>
    <t>Added income averaging percentage on ps3</t>
  </si>
  <si>
    <t>Added Flood Risk/Flood Factor to C_Site</t>
  </si>
  <si>
    <t>Added PNA to list of optional items in Checklist</t>
  </si>
  <si>
    <t>Created ps4 tab</t>
  </si>
  <si>
    <t>Added IAHTC Sponsor and Other(Specify) categories to Dev Team</t>
  </si>
  <si>
    <t>Cleaned up formulas in Operating Pro-Forma</t>
  </si>
  <si>
    <t>Added "Annual" to Operating Pro-Forma title</t>
  </si>
  <si>
    <t>Updated Instructions Page to reflect new tab</t>
  </si>
  <si>
    <t>Adjusted Unit Mix margins, fixed headers throughout all tabs</t>
  </si>
  <si>
    <t>Corrected Debt Service formula in Operating Pro Forma tab</t>
  </si>
  <si>
    <t>Corrected Ward/District formula in ps1</t>
  </si>
  <si>
    <t>Corrected Unit Total formula in ps3</t>
  </si>
  <si>
    <t>Corrected Rental Assitance totals formulas in ps3</t>
  </si>
  <si>
    <t>Corrected Rental Assistance Unit Totals formulas in ps3</t>
  </si>
  <si>
    <t>Added negative sign to formulas for residential and commercial vacancy in ps3</t>
  </si>
  <si>
    <t>Added negative sign to formulas for debt service payments in ps3</t>
  </si>
  <si>
    <t>Added psCover</t>
  </si>
  <si>
    <t>Added "Pre-Peer Review" to Data tab as option for labelling ps1 with correct timing</t>
  </si>
  <si>
    <t>Corrected resource request box to list 2022-2023 LIHTC as option</t>
  </si>
  <si>
    <t>Added "N/A" as option for Flood Factor dropdown in checklist</t>
  </si>
  <si>
    <t>Fixed tallying formula in ps3 for both supportive housing and rental assistance columns</t>
  </si>
  <si>
    <t>ps4 set "Income Averagin" box to indicate "No" unless otherwise selected</t>
  </si>
  <si>
    <t>ps4 un-italicized comment boxes</t>
  </si>
  <si>
    <t>Updates resources list</t>
  </si>
  <si>
    <t>Added SRN Unit requirement calculations to Unit Mix tab and ps3</t>
  </si>
  <si>
    <t>Further adjusted Supportive Housing and Rental Assistance formulas on ps3</t>
  </si>
  <si>
    <t>On ps3, adjusted DCR to reflect "N/A" if "CF" payment is indicated</t>
  </si>
  <si>
    <t>Linked "Tax Credit Program" on ps1 to "PPA Type" info on Checklist tab</t>
  </si>
  <si>
    <t>Added "Other" to PPA Type options in Checklist tab, and specified 9% LIHTC for LIHTC rounds</t>
  </si>
  <si>
    <t>Added error message to Sources_Uses tab if no tax credit allocation provided</t>
  </si>
  <si>
    <t>Adjusted Summary Version options in ps1</t>
  </si>
  <si>
    <t>Changed resource status options in ps1</t>
  </si>
  <si>
    <t>Removed Status column in ps2</t>
  </si>
  <si>
    <t>Changed style of reference items in ps2</t>
  </si>
  <si>
    <t>Added Adaptive Reuse to list of Project Type options in Description tab</t>
  </si>
  <si>
    <t>Added New Construction/Adaptive Reuse to project type options in Site tab</t>
  </si>
  <si>
    <t>Changed date on Instructions tab</t>
  </si>
  <si>
    <t>Added soft fund request to dropdown on Checklist tab</t>
  </si>
  <si>
    <t>Removed Opportunity Areas from Checklist tab</t>
  </si>
  <si>
    <t>Added waiver request (EGC) to Checklist tab</t>
  </si>
  <si>
    <t>Added waiver request (UW standards) to Checklist tab</t>
  </si>
  <si>
    <t>Added IAHTC Narrative to Description tab</t>
  </si>
  <si>
    <t>Distinguished between Limited/Moderate/Substantial Rehab on Description tab</t>
  </si>
  <si>
    <t>Distinguished between Elderly 55+ and Elderly 62+ on Description tab</t>
  </si>
  <si>
    <t>Removed Opportunity Areas from Site tab</t>
  </si>
  <si>
    <t>Added MBE/WBE/BIPOC designation to Dev Team tab</t>
  </si>
  <si>
    <t>Added default calculation for developer fee on Sources_Uses tab</t>
  </si>
  <si>
    <t>Added LIHTC and IAHTC request lines on Sources_Uses tab</t>
  </si>
  <si>
    <t>Updated construction limits calculation to reflect MF change to psf, adjusted multiple tabs to be able to accurately pull this information</t>
  </si>
  <si>
    <t>New Construction-Base</t>
  </si>
  <si>
    <t>New Construction-Advanced</t>
  </si>
  <si>
    <t>New Construction-Net Zero</t>
  </si>
  <si>
    <t>Rehabilitation-Base</t>
  </si>
  <si>
    <t>Rehabilitation-Advanced</t>
  </si>
  <si>
    <t>Rehabilitation-Net Zero</t>
  </si>
  <si>
    <t>Updated: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</si>
</sst>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mm/dd/yy_)"/>
    <numFmt numFmtId="168" formatCode="&quot;$&quot;#,##0.000_);\(&quot;$&quot;#,##0.000\)"/>
    <numFmt numFmtId="169" formatCode="0.000%"/>
    <numFmt numFmtId="170" formatCode="0.0000%"/>
    <numFmt numFmtId="171" formatCode="[$-409]mmmm\ d\,\ yyyy;@"/>
    <numFmt numFmtId="172" formatCode="[$-F800]dddd\,\ mmmm\ dd\,\ yyyy"/>
    <numFmt numFmtId="173" formatCode="0&quot; units&quot;"/>
    <numFmt numFmtId="174" formatCode="\†0.00%"/>
    <numFmt numFmtId="175" formatCode="_(* #,##0_);_(* \(#,##0\);_(* &quot;-&quot;??_);_(@_)"/>
    <numFmt numFmtId="176" formatCode="&quot;$&quot;#,##0.00"/>
  </numFmts>
  <fonts count="131"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b/>
      <sz val="8"/>
      <color indexed="81"/>
      <name val="Tahoma"/>
      <family val="2"/>
    </font>
    <font>
      <i/>
      <sz val="12"/>
      <color theme="1"/>
      <name val="Arial Narrow"/>
      <family val="2"/>
    </font>
    <font>
      <b/>
      <sz val="12"/>
      <name val="Arial"/>
      <family val="2"/>
    </font>
    <font>
      <b/>
      <u/>
      <sz val="10"/>
      <name val="Arial Narrow"/>
      <family val="2"/>
    </font>
    <font>
      <i/>
      <sz val="10"/>
      <name val="Arial"/>
      <family val="2"/>
    </font>
    <font>
      <i/>
      <u/>
      <sz val="10"/>
      <name val="Arial Narrow"/>
      <family val="2"/>
    </font>
    <font>
      <b/>
      <sz val="10"/>
      <color rgb="FFFF0000"/>
      <name val="Arial Narrow"/>
      <family val="2"/>
    </font>
    <font>
      <sz val="10"/>
      <color indexed="8"/>
      <name val="Arial Narrow"/>
      <family val="2"/>
    </font>
    <font>
      <sz val="9"/>
      <color indexed="81"/>
      <name val="Tahoma"/>
      <family val="2"/>
    </font>
    <font>
      <b/>
      <sz val="11"/>
      <color theme="1"/>
      <name val="Calibri"/>
      <family val="2"/>
      <scheme val="minor"/>
    </font>
    <font>
      <b/>
      <sz val="16"/>
      <name val="Arial"/>
      <family val="2"/>
    </font>
    <font>
      <b/>
      <sz val="12"/>
      <color indexed="8"/>
      <name val="Arial Narrow"/>
      <family val="2"/>
    </font>
    <font>
      <sz val="12"/>
      <color indexed="8"/>
      <name val="Arial Narrow"/>
      <family val="2"/>
    </font>
    <font>
      <i/>
      <sz val="12"/>
      <color indexed="8"/>
      <name val="Arial Narrow"/>
      <family val="2"/>
    </font>
    <font>
      <b/>
      <i/>
      <sz val="12"/>
      <color indexed="8"/>
      <name val="Arial Narrow"/>
      <family val="2"/>
    </font>
    <font>
      <b/>
      <u/>
      <sz val="12"/>
      <color indexed="8"/>
      <name val="Arial Narrow"/>
      <family val="2"/>
    </font>
    <font>
      <u/>
      <sz val="12"/>
      <color indexed="8"/>
      <name val="Arial Narrow"/>
      <family val="2"/>
    </font>
    <font>
      <b/>
      <i/>
      <sz val="11"/>
      <name val="Arial Narrow"/>
      <family val="2"/>
    </font>
    <font>
      <i/>
      <sz val="8"/>
      <color indexed="8"/>
      <name val="Arial Narrow"/>
      <family val="2"/>
    </font>
    <font>
      <b/>
      <sz val="12"/>
      <color rgb="FFFF0000"/>
      <name val="Arial Narrow"/>
      <family val="2"/>
    </font>
    <font>
      <i/>
      <u/>
      <sz val="12"/>
      <color indexed="8"/>
      <name val="Arial Narrow"/>
      <family val="2"/>
    </font>
    <font>
      <b/>
      <sz val="11"/>
      <color theme="1"/>
      <name val="Times New Roman"/>
      <family val="1"/>
    </font>
    <font>
      <sz val="26"/>
      <color rgb="FFFF0000"/>
      <name val="Arial Narrow"/>
      <family val="2"/>
    </font>
    <font>
      <b/>
      <sz val="11"/>
      <color indexed="8"/>
      <name val="Arial Narrow"/>
      <family val="2"/>
    </font>
    <font>
      <b/>
      <u/>
      <sz val="11"/>
      <name val="Times New Roman"/>
      <family val="1"/>
    </font>
    <font>
      <sz val="12"/>
      <color theme="0"/>
      <name val="Arial Narrow"/>
      <family val="2"/>
    </font>
    <font>
      <sz val="11"/>
      <name val="Arial"/>
      <family val="2"/>
    </font>
    <font>
      <b/>
      <u/>
      <sz val="10"/>
      <color theme="1"/>
      <name val="Arial Narrow"/>
      <family val="2"/>
    </font>
    <font>
      <sz val="10"/>
      <name val="Times New Roman"/>
      <family val="1"/>
    </font>
    <font>
      <sz val="12"/>
      <name val="Arial"/>
      <family val="2"/>
    </font>
    <font>
      <sz val="9"/>
      <color indexed="8"/>
      <name val="Arial Narrow"/>
      <family val="2"/>
    </font>
    <font>
      <b/>
      <i/>
      <sz val="10"/>
      <color indexed="8"/>
      <name val="Arial Narrow"/>
      <family val="2"/>
    </font>
    <font>
      <i/>
      <sz val="12"/>
      <color theme="1"/>
      <name val="Calibri"/>
      <family val="2"/>
      <scheme val="minor"/>
    </font>
    <font>
      <i/>
      <sz val="11"/>
      <name val="Arial Narrow"/>
      <family val="2"/>
    </font>
    <font>
      <u/>
      <sz val="11"/>
      <name val="Arial Narrow"/>
      <family val="2"/>
    </font>
    <font>
      <b/>
      <u/>
      <sz val="11"/>
      <name val="Arial Narrow"/>
      <family val="2"/>
    </font>
    <font>
      <sz val="7"/>
      <name val="Arial Narrow"/>
      <family val="2"/>
    </font>
    <font>
      <sz val="12"/>
      <name val="Arial"/>
      <family val="2"/>
    </font>
    <font>
      <sz val="12"/>
      <color theme="0" tint="-0.34998626667073579"/>
      <name val="Arial"/>
      <family val="2"/>
    </font>
    <font>
      <i/>
      <sz val="8"/>
      <name val="Arial Narrow"/>
      <family val="2"/>
    </font>
    <font>
      <sz val="10"/>
      <color theme="0" tint="-0.34998626667073579"/>
      <name val="Arial"/>
      <family val="2"/>
    </font>
    <font>
      <b/>
      <u/>
      <sz val="11"/>
      <name val="Arial"/>
      <family val="2"/>
    </font>
    <font>
      <i/>
      <sz val="7"/>
      <name val="Arial Narrow"/>
      <family val="2"/>
    </font>
    <font>
      <b/>
      <i/>
      <sz val="11"/>
      <color theme="1"/>
      <name val="Calibri"/>
      <family val="2"/>
      <scheme val="minor"/>
    </font>
    <font>
      <sz val="10"/>
      <color rgb="FF000099"/>
      <name val="Arial Narrow"/>
      <family val="2"/>
    </font>
    <font>
      <sz val="7"/>
      <name val="Times New Roman"/>
      <family val="1"/>
    </font>
    <font>
      <b/>
      <sz val="10"/>
      <color theme="0"/>
      <name val="Arial Narrow"/>
      <family val="2"/>
    </font>
    <font>
      <u/>
      <sz val="10"/>
      <name val="Arial Narrow"/>
      <family val="2"/>
    </font>
    <font>
      <b/>
      <sz val="11"/>
      <color theme="0"/>
      <name val="Arial Narrow"/>
      <family val="2"/>
    </font>
    <font>
      <sz val="24"/>
      <name val="Arial Narrow"/>
      <family val="2"/>
    </font>
    <font>
      <i/>
      <sz val="11"/>
      <name val="Arial"/>
      <family val="2"/>
    </font>
    <font>
      <sz val="11"/>
      <color indexed="8"/>
      <name val="Arial Narrow"/>
      <family val="2"/>
    </font>
    <font>
      <b/>
      <i/>
      <sz val="16"/>
      <name val="Arial"/>
      <family val="2"/>
    </font>
    <font>
      <b/>
      <i/>
      <sz val="11"/>
      <color indexed="8"/>
      <name val="Arial Narrow"/>
      <family val="2"/>
    </font>
    <font>
      <b/>
      <u/>
      <sz val="11"/>
      <color indexed="8"/>
      <name val="Arial Narrow"/>
      <family val="2"/>
    </font>
    <font>
      <u/>
      <sz val="11"/>
      <color indexed="8"/>
      <name val="Arial Narrow"/>
      <family val="2"/>
    </font>
    <font>
      <b/>
      <sz val="14"/>
      <color rgb="FFFF0000"/>
      <name val="Arial Narrow"/>
      <family val="2"/>
    </font>
    <font>
      <b/>
      <sz val="18"/>
      <color rgb="FFFF0000"/>
      <name val="Arial"/>
      <family val="2"/>
    </font>
    <font>
      <b/>
      <sz val="11"/>
      <color rgb="FFFF0000"/>
      <name val="Arial Narrow"/>
      <family val="2"/>
    </font>
    <font>
      <sz val="16"/>
      <color rgb="FFFF0000"/>
      <name val="Arial"/>
      <family val="2"/>
    </font>
    <font>
      <b/>
      <i/>
      <sz val="10"/>
      <color theme="1"/>
      <name val="Arial Narrow"/>
      <family val="2"/>
    </font>
    <font>
      <b/>
      <sz val="16"/>
      <name val="Arial Narrow"/>
      <family val="2"/>
    </font>
    <font>
      <sz val="14"/>
      <name val="Arial Narrow"/>
      <family val="2"/>
    </font>
    <font>
      <b/>
      <sz val="16"/>
      <color indexed="8"/>
      <name val="Arial Narrow"/>
      <family val="2"/>
    </font>
    <font>
      <b/>
      <sz val="24"/>
      <color indexed="8"/>
      <name val="Arial Narrow"/>
      <family val="2"/>
    </font>
    <font>
      <b/>
      <sz val="22"/>
      <color indexed="8"/>
      <name val="Arial Narrow"/>
      <family val="2"/>
    </font>
    <font>
      <sz val="11"/>
      <color rgb="FF202122"/>
      <name val="Arial"/>
      <family val="2"/>
    </font>
    <font>
      <b/>
      <vertAlign val="superscript"/>
      <sz val="12"/>
      <color rgb="FF000000"/>
      <name val="Arial Narrow"/>
      <family val="2"/>
    </font>
    <font>
      <i/>
      <vertAlign val="superscript"/>
      <sz val="12"/>
      <color rgb="FF000000"/>
      <name val="Arial Narrow"/>
      <family val="2"/>
    </font>
    <font>
      <b/>
      <sz val="11"/>
      <color rgb="FF202122"/>
      <name val="Arial"/>
      <family val="2"/>
    </font>
    <font>
      <vertAlign val="superscript"/>
      <sz val="11"/>
      <color theme="1"/>
      <name val="Calibri"/>
      <family val="2"/>
      <scheme val="minor"/>
    </font>
    <font>
      <b/>
      <vertAlign val="superscript"/>
      <sz val="9"/>
      <color indexed="8"/>
      <name val="Arial Narrow"/>
      <family val="2"/>
    </font>
    <font>
      <i/>
      <sz val="10"/>
      <color indexed="8"/>
      <name val="Arial Narrow"/>
      <family val="2"/>
    </font>
    <font>
      <b/>
      <i/>
      <u/>
      <sz val="14"/>
      <color theme="1"/>
      <name val="Arial Narrow"/>
      <family val="2"/>
    </font>
    <font>
      <b/>
      <i/>
      <u/>
      <sz val="11"/>
      <name val="Arial Narrow"/>
      <family val="2"/>
    </font>
    <font>
      <i/>
      <sz val="9"/>
      <name val="Arial Narrow"/>
      <family val="2"/>
    </font>
    <font>
      <b/>
      <sz val="26"/>
      <color rgb="FF000000"/>
      <name val="Arial Narrow"/>
      <family val="2"/>
    </font>
    <font>
      <b/>
      <sz val="14"/>
      <color rgb="FF000000"/>
      <name val="Arial Narrow"/>
      <family val="2"/>
    </font>
    <font>
      <sz val="16"/>
      <name val="Arial Narrow"/>
      <family val="2"/>
    </font>
    <font>
      <sz val="11"/>
      <name val="Arial Narrow"/>
      <family val="2"/>
    </font>
    <font>
      <b/>
      <sz val="18"/>
      <name val="Arial Narrow"/>
      <family val="2"/>
    </font>
    <font>
      <sz val="18"/>
      <name val="Arial"/>
      <family val="2"/>
    </font>
    <font>
      <b/>
      <u/>
      <sz val="18"/>
      <name val="Arial Narrow"/>
      <family val="2"/>
    </font>
    <font>
      <sz val="18"/>
      <name val="Arial Narrow"/>
      <family val="2"/>
    </font>
    <font>
      <sz val="16"/>
      <name val="Arial"/>
      <family val="2"/>
    </font>
    <font>
      <b/>
      <sz val="10"/>
      <name val="Arial"/>
      <family val="2"/>
    </font>
    <font>
      <i/>
      <sz val="16"/>
      <name val="Arial"/>
      <family val="2"/>
    </font>
    <font>
      <b/>
      <u/>
      <sz val="16"/>
      <name val="Arial"/>
      <family val="2"/>
    </font>
    <font>
      <b/>
      <sz val="13"/>
      <name val="Arial"/>
      <family val="2"/>
    </font>
    <font>
      <i/>
      <sz val="13"/>
      <name val="Arial"/>
      <family val="2"/>
    </font>
    <font>
      <b/>
      <i/>
      <sz val="13"/>
      <name val="Arial"/>
      <family val="2"/>
    </font>
    <font>
      <sz val="13"/>
      <name val="Arial"/>
      <family val="2"/>
    </font>
    <font>
      <sz val="13.5"/>
      <name val="Arial"/>
      <family val="2"/>
    </font>
    <font>
      <b/>
      <sz val="13.5"/>
      <name val="Arial"/>
      <family val="2"/>
    </font>
    <font>
      <b/>
      <sz val="13.5"/>
      <color rgb="FFFF0000"/>
      <name val="Arial"/>
      <family val="2"/>
    </font>
    <font>
      <b/>
      <sz val="9"/>
      <color indexed="81"/>
      <name val="Tahoma"/>
      <family val="2"/>
    </font>
    <font>
      <sz val="11"/>
      <color rgb="FF000000"/>
      <name val="Calibri"/>
      <family val="2"/>
    </font>
    <font>
      <b/>
      <u/>
      <sz val="10"/>
      <name val="Arial"/>
      <family val="2"/>
    </font>
    <font>
      <i/>
      <sz val="12"/>
      <name val="Arial Narrow"/>
      <family val="2"/>
    </font>
    <font>
      <sz val="12"/>
      <color theme="1"/>
      <name val="Calibri"/>
      <family val="2"/>
      <scheme val="minor"/>
    </font>
    <font>
      <sz val="11"/>
      <color rgb="FFFF0000"/>
      <name val="Arial"/>
      <family val="2"/>
    </font>
    <font>
      <sz val="12"/>
      <color rgb="FFFF0000"/>
      <name val="Arial"/>
      <family val="2"/>
    </font>
  </fonts>
  <fills count="2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0000"/>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5D9F1"/>
        <bgColor indexed="64"/>
      </patternFill>
    </fill>
    <fill>
      <patternFill patternType="solid">
        <fgColor rgb="FFF2F2F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000000"/>
      </patternFill>
    </fill>
    <fill>
      <patternFill patternType="solid">
        <fgColor rgb="FFFFFF99"/>
        <bgColor rgb="FF000000"/>
      </patternFill>
    </fill>
    <fill>
      <patternFill patternType="solid">
        <fgColor rgb="FFC5D9F1"/>
        <bgColor rgb="FF000000"/>
      </patternFill>
    </fill>
    <fill>
      <patternFill patternType="solid">
        <fgColor rgb="FFB8CCE4"/>
        <bgColor rgb="FF000000"/>
      </patternFill>
    </fill>
    <fill>
      <patternFill patternType="solid">
        <fgColor rgb="FFDA9694"/>
        <bgColor rgb="FF000000"/>
      </patternFill>
    </fill>
  </fills>
  <borders count="101">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theme="1"/>
      </right>
      <top style="thin">
        <color theme="1"/>
      </top>
      <bottom/>
      <diagonal/>
    </border>
    <border>
      <left/>
      <right/>
      <top style="thin">
        <color theme="1"/>
      </top>
      <bottom/>
      <diagonal/>
    </border>
    <border>
      <left/>
      <right/>
      <top style="thin">
        <color theme="1"/>
      </top>
      <bottom style="thin">
        <color theme="1"/>
      </bottom>
      <diagonal/>
    </border>
    <border>
      <left/>
      <right/>
      <top style="medium">
        <color indexed="64"/>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diagonal/>
    </border>
    <border>
      <left/>
      <right/>
      <top style="double">
        <color theme="1"/>
      </top>
      <bottom style="double">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theme="1"/>
      </left>
      <right style="medium">
        <color theme="1"/>
      </right>
      <top style="medium">
        <color theme="1"/>
      </top>
      <bottom style="medium">
        <color theme="1"/>
      </bottom>
      <diagonal/>
    </border>
    <border>
      <left/>
      <right/>
      <top/>
      <bottom style="thin">
        <color auto="1"/>
      </bottom>
      <diagonal/>
    </border>
    <border>
      <left style="thin">
        <color indexed="64"/>
      </left>
      <right style="thin">
        <color theme="1"/>
      </right>
      <top style="thin">
        <color indexed="64"/>
      </top>
      <bottom style="thin">
        <color theme="1"/>
      </bottom>
      <diagonal/>
    </border>
    <border>
      <left style="thin">
        <color indexed="64"/>
      </left>
      <right/>
      <top style="thin">
        <color theme="1"/>
      </top>
      <bottom/>
      <diagonal/>
    </border>
    <border>
      <left style="thin">
        <color auto="1"/>
      </left>
      <right style="thin">
        <color theme="1"/>
      </right>
      <top style="thin">
        <color theme="1"/>
      </top>
      <bottom style="thin">
        <color auto="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right/>
      <top style="medium">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theme="1"/>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thin">
        <color indexed="64"/>
      </top>
      <bottom style="thin">
        <color theme="1" tint="4.9989318521683403E-2"/>
      </bottom>
      <diagonal/>
    </border>
    <border>
      <left style="thin">
        <color theme="1"/>
      </left>
      <right/>
      <top/>
      <bottom/>
      <diagonal/>
    </border>
    <border>
      <left style="thin">
        <color theme="1"/>
      </left>
      <right style="thin">
        <color indexed="64"/>
      </right>
      <top style="thin">
        <color theme="1"/>
      </top>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bottom style="double">
        <color theme="1"/>
      </bottom>
      <diagonal/>
    </border>
    <border>
      <left style="thin">
        <color theme="1"/>
      </left>
      <right/>
      <top/>
      <bottom style="thin">
        <color theme="1"/>
      </bottom>
      <diagonal/>
    </border>
    <border>
      <left/>
      <right style="thin">
        <color indexed="64"/>
      </right>
      <top style="thin">
        <color theme="1"/>
      </top>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thin">
        <color indexed="64"/>
      </top>
      <bottom style="thin">
        <color theme="1"/>
      </bottom>
      <diagonal/>
    </border>
    <border>
      <left style="thin">
        <color theme="1"/>
      </left>
      <right style="thin">
        <color auto="1"/>
      </right>
      <top/>
      <bottom style="thin">
        <color theme="1"/>
      </bottom>
      <diagonal/>
    </border>
    <border>
      <left style="thin">
        <color auto="1"/>
      </left>
      <right style="thin">
        <color theme="1"/>
      </right>
      <top style="thin">
        <color auto="1"/>
      </top>
      <bottom style="thin">
        <color theme="0" tint="-0.24994659260841701"/>
      </bottom>
      <diagonal/>
    </border>
    <border>
      <left style="thin">
        <color indexed="64"/>
      </left>
      <right style="thin">
        <color theme="1"/>
      </right>
      <top/>
      <bottom style="thin">
        <color theme="1"/>
      </bottom>
      <diagonal/>
    </border>
    <border>
      <left style="thin">
        <color theme="1"/>
      </left>
      <right style="thin">
        <color auto="1"/>
      </right>
      <top style="thin">
        <color theme="0" tint="-0.24994659260841701"/>
      </top>
      <bottom style="thin">
        <color theme="0" tint="-0.24994659260841701"/>
      </bottom>
      <diagonal/>
    </border>
    <border>
      <left style="thin">
        <color theme="0" tint="-0.24994659260841701"/>
      </left>
      <right/>
      <top style="thin">
        <color theme="1"/>
      </top>
      <bottom style="thin">
        <color theme="0" tint="-0.24994659260841701"/>
      </bottom>
      <diagonal/>
    </border>
    <border>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top/>
      <bottom style="medium">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style="thin">
        <color theme="1" tint="4.9989318521683403E-2"/>
      </right>
      <top/>
      <bottom style="thin">
        <color theme="1" tint="4.9989318521683403E-2"/>
      </bottom>
      <diagonal/>
    </border>
    <border>
      <left style="thin">
        <color auto="1"/>
      </left>
      <right style="thin">
        <color rgb="FF000000"/>
      </right>
      <top style="thin">
        <color indexed="64"/>
      </top>
      <bottom style="thin">
        <color theme="1" tint="4.9989318521683403E-2"/>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tint="4.9989318521683403E-2"/>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rgb="FF000000"/>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theme="1"/>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theme="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1"/>
      </right>
      <top/>
      <bottom style="thin">
        <color indexed="64"/>
      </bottom>
      <diagonal/>
    </border>
    <border>
      <left style="thin">
        <color auto="1"/>
      </left>
      <right style="thin">
        <color theme="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44" fontId="57" fillId="0" borderId="0" applyFont="0" applyFill="0" applyBorder="0" applyAlignment="0" applyProtection="0"/>
    <xf numFmtId="0" fontId="4" fillId="0" borderId="0"/>
    <xf numFmtId="4" fontId="58" fillId="0" borderId="0"/>
    <xf numFmtId="4" fontId="4" fillId="0" borderId="0"/>
    <xf numFmtId="0" fontId="2" fillId="0" borderId="0"/>
    <xf numFmtId="0" fontId="66" fillId="0" borderId="0"/>
    <xf numFmtId="0" fontId="1" fillId="0" borderId="0"/>
    <xf numFmtId="0" fontId="2" fillId="0" borderId="0"/>
    <xf numFmtId="0" fontId="2" fillId="0" borderId="0"/>
    <xf numFmtId="0" fontId="74" fillId="0" borderId="0"/>
    <xf numFmtId="0" fontId="2" fillId="0" borderId="0"/>
    <xf numFmtId="44" fontId="4" fillId="0" borderId="0" applyFont="0" applyFill="0" applyBorder="0" applyAlignment="0" applyProtection="0"/>
    <xf numFmtId="0" fontId="1" fillId="0" borderId="0"/>
  </cellStyleXfs>
  <cellXfs count="1168">
    <xf numFmtId="0" fontId="0" fillId="0" borderId="0" xfId="0"/>
    <xf numFmtId="0" fontId="10" fillId="2" borderId="0" xfId="8" applyFill="1"/>
    <xf numFmtId="0" fontId="10" fillId="0" borderId="0" xfId="8"/>
    <xf numFmtId="0" fontId="25" fillId="2" borderId="0" xfId="8" applyFont="1" applyFill="1" applyAlignment="1">
      <alignment horizontal="right"/>
    </xf>
    <xf numFmtId="0" fontId="17" fillId="2" borderId="0" xfId="8" applyFont="1" applyFill="1" applyAlignment="1">
      <alignment horizontal="right"/>
    </xf>
    <xf numFmtId="0" fontId="10" fillId="2" borderId="0" xfId="8" applyFill="1" applyAlignment="1">
      <alignment horizontal="right"/>
    </xf>
    <xf numFmtId="0" fontId="10" fillId="0" borderId="0" xfId="8" applyAlignment="1">
      <alignment horizontal="right"/>
    </xf>
    <xf numFmtId="0" fontId="16" fillId="2" borderId="0" xfId="0" applyFont="1" applyFill="1"/>
    <xf numFmtId="0" fontId="23" fillId="2" borderId="0" xfId="0" applyFont="1" applyFill="1"/>
    <xf numFmtId="0" fontId="20" fillId="2" borderId="0" xfId="0" applyFont="1" applyFill="1"/>
    <xf numFmtId="0" fontId="21" fillId="0" borderId="0" xfId="0" applyFont="1"/>
    <xf numFmtId="0" fontId="21" fillId="2" borderId="0" xfId="0" applyFont="1" applyFill="1"/>
    <xf numFmtId="38" fontId="16" fillId="2" borderId="0" xfId="0" applyNumberFormat="1" applyFont="1" applyFill="1"/>
    <xf numFmtId="0" fontId="19" fillId="2" borderId="0" xfId="0" applyFont="1" applyFill="1"/>
    <xf numFmtId="0" fontId="16" fillId="0" borderId="0" xfId="0" applyFont="1"/>
    <xf numFmtId="0" fontId="28" fillId="0" borderId="0" xfId="0" applyFont="1"/>
    <xf numFmtId="0" fontId="28" fillId="2" borderId="0" xfId="0" applyFont="1" applyFill="1"/>
    <xf numFmtId="0" fontId="16" fillId="8" borderId="0" xfId="0" applyFont="1" applyFill="1"/>
    <xf numFmtId="0" fontId="16" fillId="9" borderId="0" xfId="0" applyFont="1" applyFill="1"/>
    <xf numFmtId="0" fontId="23" fillId="0" borderId="0" xfId="0" applyFont="1"/>
    <xf numFmtId="0" fontId="5" fillId="2" borderId="0" xfId="0" applyFont="1" applyFill="1"/>
    <xf numFmtId="38" fontId="5" fillId="2" borderId="0" xfId="0" applyNumberFormat="1" applyFont="1" applyFill="1"/>
    <xf numFmtId="0" fontId="5" fillId="0" borderId="0" xfId="0" applyFont="1"/>
    <xf numFmtId="0" fontId="23" fillId="0" borderId="2" xfId="0" applyFont="1" applyBorder="1"/>
    <xf numFmtId="0" fontId="8" fillId="2" borderId="0" xfId="0" applyFont="1" applyFill="1"/>
    <xf numFmtId="0" fontId="13" fillId="0" borderId="0" xfId="0" applyFont="1"/>
    <xf numFmtId="0" fontId="14" fillId="0" borderId="0" xfId="0" applyFont="1"/>
    <xf numFmtId="0" fontId="13" fillId="0" borderId="0" xfId="0" quotePrefix="1" applyFont="1"/>
    <xf numFmtId="0" fontId="26" fillId="0" borderId="0" xfId="8" applyFont="1"/>
    <xf numFmtId="9" fontId="14" fillId="0" borderId="0" xfId="0" applyNumberFormat="1" applyFont="1"/>
    <xf numFmtId="0" fontId="14" fillId="0" borderId="0" xfId="0" quotePrefix="1" applyFont="1"/>
    <xf numFmtId="0" fontId="6" fillId="0" borderId="0" xfId="0" applyFont="1"/>
    <xf numFmtId="0" fontId="32" fillId="0" borderId="0" xfId="8" applyFont="1" applyAlignment="1">
      <alignment horizontal="center" vertical="center"/>
    </xf>
    <xf numFmtId="0" fontId="10" fillId="12" borderId="0" xfId="8" applyFill="1"/>
    <xf numFmtId="0" fontId="16" fillId="12" borderId="0" xfId="0" applyFont="1" applyFill="1"/>
    <xf numFmtId="0" fontId="28" fillId="12" borderId="0" xfId="0" applyFont="1" applyFill="1"/>
    <xf numFmtId="0" fontId="23" fillId="12" borderId="0" xfId="0" applyFont="1" applyFill="1"/>
    <xf numFmtId="0" fontId="10" fillId="12" borderId="0" xfId="8" applyFill="1" applyAlignment="1">
      <alignment horizontal="center"/>
    </xf>
    <xf numFmtId="0" fontId="36" fillId="0" borderId="0" xfId="5" applyFont="1"/>
    <xf numFmtId="0" fontId="10" fillId="0" borderId="0" xfId="8" applyAlignment="1" applyProtection="1">
      <alignment vertical="top" wrapText="1"/>
      <protection locked="0"/>
    </xf>
    <xf numFmtId="0" fontId="5" fillId="0" borderId="0" xfId="0" applyFont="1" applyAlignment="1">
      <alignment horizontal="left" indent="1"/>
    </xf>
    <xf numFmtId="0" fontId="5" fillId="0" borderId="0" xfId="0" applyFont="1" applyAlignment="1">
      <alignment horizontal="left"/>
    </xf>
    <xf numFmtId="0" fontId="23" fillId="2" borderId="22" xfId="0" applyFont="1" applyFill="1" applyBorder="1"/>
    <xf numFmtId="0" fontId="16" fillId="2" borderId="1" xfId="0" applyFont="1" applyFill="1" applyBorder="1"/>
    <xf numFmtId="0" fontId="41" fillId="2" borderId="0" xfId="5" applyFont="1" applyFill="1"/>
    <xf numFmtId="0" fontId="42" fillId="2" borderId="0" xfId="5" applyFont="1" applyFill="1"/>
    <xf numFmtId="167" fontId="41" fillId="2" borderId="0" xfId="5" applyNumberFormat="1" applyFont="1" applyFill="1" applyAlignment="1">
      <alignment horizontal="center"/>
    </xf>
    <xf numFmtId="0" fontId="43" fillId="2" borderId="0" xfId="5" applyFont="1" applyFill="1" applyAlignment="1">
      <alignment horizontal="center"/>
    </xf>
    <xf numFmtId="0" fontId="42" fillId="2" borderId="0" xfId="5" applyFont="1" applyFill="1" applyAlignment="1">
      <alignment horizontal="right"/>
    </xf>
    <xf numFmtId="0" fontId="43" fillId="2" borderId="0" xfId="5" applyFont="1" applyFill="1"/>
    <xf numFmtId="0" fontId="43" fillId="2" borderId="0" xfId="5" applyFont="1" applyFill="1" applyAlignment="1">
      <alignment horizontal="right"/>
    </xf>
    <xf numFmtId="0" fontId="42" fillId="2" borderId="0" xfId="5" applyFont="1" applyFill="1" applyAlignment="1">
      <alignment horizontal="left"/>
    </xf>
    <xf numFmtId="0" fontId="40" fillId="2" borderId="0" xfId="5" applyFont="1" applyFill="1"/>
    <xf numFmtId="49" fontId="41" fillId="2" borderId="0" xfId="5" applyNumberFormat="1" applyFont="1" applyFill="1" applyAlignment="1">
      <alignment horizontal="left"/>
    </xf>
    <xf numFmtId="0" fontId="41" fillId="2" borderId="0" xfId="5" applyFont="1" applyFill="1" applyAlignment="1">
      <alignment horizontal="centerContinuous"/>
    </xf>
    <xf numFmtId="49" fontId="41" fillId="2" borderId="0" xfId="5" applyNumberFormat="1" applyFont="1" applyFill="1"/>
    <xf numFmtId="0" fontId="40" fillId="2" borderId="0" xfId="5" applyFont="1" applyFill="1" applyAlignment="1">
      <alignment vertical="top"/>
    </xf>
    <xf numFmtId="167" fontId="41" fillId="2" borderId="0" xfId="5" applyNumberFormat="1" applyFont="1" applyFill="1" applyAlignment="1">
      <alignment horizontal="left"/>
    </xf>
    <xf numFmtId="5" fontId="40" fillId="2" borderId="0" xfId="5" applyNumberFormat="1" applyFont="1" applyFill="1"/>
    <xf numFmtId="0" fontId="40" fillId="2" borderId="0" xfId="5" applyFont="1" applyFill="1" applyAlignment="1">
      <alignment horizontal="right"/>
    </xf>
    <xf numFmtId="0" fontId="40" fillId="2" borderId="5" xfId="5" applyFont="1" applyFill="1" applyBorder="1"/>
    <xf numFmtId="5" fontId="40" fillId="2" borderId="0" xfId="3" applyNumberFormat="1" applyFont="1" applyFill="1" applyAlignment="1" applyProtection="1">
      <alignment horizontal="right"/>
    </xf>
    <xf numFmtId="166" fontId="41" fillId="2" borderId="0" xfId="2" applyNumberFormat="1" applyFont="1" applyFill="1" applyProtection="1"/>
    <xf numFmtId="37" fontId="40" fillId="2" borderId="0" xfId="5" applyNumberFormat="1" applyFont="1" applyFill="1" applyAlignment="1">
      <alignment horizontal="right"/>
    </xf>
    <xf numFmtId="10" fontId="40" fillId="2" borderId="0" xfId="5" applyNumberFormat="1" applyFont="1" applyFill="1" applyAlignment="1">
      <alignment horizontal="right"/>
    </xf>
    <xf numFmtId="6" fontId="40" fillId="2" borderId="0" xfId="5" applyNumberFormat="1" applyFont="1" applyFill="1" applyAlignment="1">
      <alignment horizontal="right"/>
    </xf>
    <xf numFmtId="0" fontId="42" fillId="2" borderId="5" xfId="5" applyFont="1" applyFill="1" applyBorder="1"/>
    <xf numFmtId="5" fontId="40" fillId="2" borderId="0" xfId="5" applyNumberFormat="1" applyFont="1" applyFill="1" applyAlignment="1">
      <alignment horizontal="right"/>
    </xf>
    <xf numFmtId="37" fontId="40" fillId="2" borderId="0" xfId="5" applyNumberFormat="1" applyFont="1" applyFill="1" applyAlignment="1">
      <alignment horizontal="center"/>
    </xf>
    <xf numFmtId="169" fontId="40" fillId="2" borderId="0" xfId="5" applyNumberFormat="1" applyFont="1" applyFill="1" applyAlignment="1">
      <alignment horizontal="center"/>
    </xf>
    <xf numFmtId="9" fontId="42" fillId="2" borderId="0" xfId="5" applyNumberFormat="1" applyFont="1" applyFill="1" applyAlignment="1">
      <alignment horizontal="right"/>
    </xf>
    <xf numFmtId="168" fontId="42" fillId="2" borderId="0" xfId="5" applyNumberFormat="1" applyFont="1" applyFill="1" applyAlignment="1">
      <alignment horizontal="right"/>
    </xf>
    <xf numFmtId="37" fontId="42" fillId="2" borderId="0" xfId="5" applyNumberFormat="1" applyFont="1" applyFill="1" applyAlignment="1">
      <alignment horizontal="left"/>
    </xf>
    <xf numFmtId="10" fontId="40" fillId="2" borderId="0" xfId="5" applyNumberFormat="1" applyFont="1" applyFill="1" applyAlignment="1">
      <alignment horizontal="center"/>
    </xf>
    <xf numFmtId="166" fontId="41" fillId="2" borderId="0" xfId="2" applyNumberFormat="1" applyFont="1" applyFill="1" applyBorder="1" applyProtection="1"/>
    <xf numFmtId="166" fontId="40" fillId="2" borderId="0" xfId="5" applyNumberFormat="1" applyFont="1" applyFill="1"/>
    <xf numFmtId="9" fontId="42" fillId="2" borderId="0" xfId="5" applyNumberFormat="1" applyFont="1" applyFill="1"/>
    <xf numFmtId="0" fontId="42" fillId="2" borderId="0" xfId="5" applyFont="1" applyFill="1" applyAlignment="1">
      <alignment horizontal="center"/>
    </xf>
    <xf numFmtId="5" fontId="40" fillId="2" borderId="0" xfId="5" applyNumberFormat="1" applyFont="1" applyFill="1" applyAlignment="1">
      <alignment horizontal="center"/>
    </xf>
    <xf numFmtId="0" fontId="41" fillId="2" borderId="0" xfId="5" applyFont="1" applyFill="1" applyAlignment="1">
      <alignment horizontal="center"/>
    </xf>
    <xf numFmtId="0" fontId="40" fillId="2" borderId="6" xfId="5" applyFont="1" applyFill="1" applyBorder="1" applyAlignment="1">
      <alignment horizontal="right"/>
    </xf>
    <xf numFmtId="5" fontId="40" fillId="2" borderId="6" xfId="5" applyNumberFormat="1" applyFont="1" applyFill="1" applyBorder="1" applyAlignment="1">
      <alignment horizontal="right"/>
    </xf>
    <xf numFmtId="166" fontId="40" fillId="2" borderId="0" xfId="2" applyNumberFormat="1" applyFont="1" applyFill="1" applyAlignment="1" applyProtection="1">
      <alignment horizontal="right"/>
    </xf>
    <xf numFmtId="5" fontId="41" fillId="2" borderId="0" xfId="5" applyNumberFormat="1" applyFont="1" applyFill="1" applyAlignment="1">
      <alignment horizontal="right"/>
    </xf>
    <xf numFmtId="0" fontId="42" fillId="2" borderId="0" xfId="5" applyFont="1" applyFill="1" applyAlignment="1">
      <alignment horizontal="left" indent="1"/>
    </xf>
    <xf numFmtId="5" fontId="42" fillId="2" borderId="0" xfId="5" applyNumberFormat="1" applyFont="1" applyFill="1" applyAlignment="1">
      <alignment horizontal="right"/>
    </xf>
    <xf numFmtId="166" fontId="42" fillId="2" borderId="0" xfId="2" applyNumberFormat="1" applyFont="1" applyFill="1" applyAlignment="1" applyProtection="1">
      <alignment horizontal="right"/>
    </xf>
    <xf numFmtId="0" fontId="41" fillId="2" borderId="0" xfId="5" applyFont="1" applyFill="1" applyAlignment="1">
      <alignment horizontal="right"/>
    </xf>
    <xf numFmtId="9" fontId="41" fillId="2" borderId="0" xfId="5" applyNumberFormat="1" applyFont="1" applyFill="1" applyAlignment="1">
      <alignment horizontal="right"/>
    </xf>
    <xf numFmtId="166" fontId="41" fillId="2" borderId="0" xfId="2" applyNumberFormat="1" applyFont="1" applyFill="1" applyAlignment="1" applyProtection="1">
      <alignment horizontal="right"/>
    </xf>
    <xf numFmtId="5" fontId="44" fillId="2" borderId="0" xfId="5" applyNumberFormat="1" applyFont="1" applyFill="1" applyAlignment="1">
      <alignment horizontal="right"/>
    </xf>
    <xf numFmtId="166" fontId="40" fillId="2" borderId="0" xfId="2" applyNumberFormat="1" applyFont="1" applyFill="1" applyBorder="1" applyAlignment="1" applyProtection="1">
      <alignment horizontal="right"/>
    </xf>
    <xf numFmtId="5" fontId="45" fillId="2" borderId="0" xfId="5" applyNumberFormat="1" applyFont="1" applyFill="1" applyAlignment="1">
      <alignment horizontal="right"/>
    </xf>
    <xf numFmtId="9" fontId="45" fillId="2" borderId="0" xfId="5" applyNumberFormat="1" applyFont="1" applyFill="1" applyAlignment="1">
      <alignment horizontal="right"/>
    </xf>
    <xf numFmtId="166" fontId="40" fillId="2" borderId="0" xfId="5" applyNumberFormat="1" applyFont="1" applyFill="1" applyAlignment="1">
      <alignment horizontal="right"/>
    </xf>
    <xf numFmtId="9" fontId="40" fillId="2" borderId="0" xfId="5" applyNumberFormat="1" applyFont="1" applyFill="1" applyAlignment="1">
      <alignment horizontal="right"/>
    </xf>
    <xf numFmtId="166" fontId="42" fillId="2" borderId="0" xfId="5" applyNumberFormat="1" applyFont="1" applyFill="1" applyAlignment="1">
      <alignment horizontal="right"/>
    </xf>
    <xf numFmtId="49" fontId="41" fillId="2" borderId="0" xfId="5" applyNumberFormat="1" applyFont="1" applyFill="1" applyAlignment="1">
      <alignment horizontal="right"/>
    </xf>
    <xf numFmtId="37" fontId="41" fillId="2" borderId="0" xfId="5" applyNumberFormat="1" applyFont="1" applyFill="1" applyAlignment="1">
      <alignment horizontal="center"/>
    </xf>
    <xf numFmtId="37" fontId="43" fillId="2" borderId="0" xfId="5" applyNumberFormat="1" applyFont="1" applyFill="1" applyAlignment="1">
      <alignment horizontal="center"/>
    </xf>
    <xf numFmtId="5" fontId="41" fillId="2" borderId="0" xfId="5" applyNumberFormat="1" applyFont="1" applyFill="1" applyAlignment="1">
      <alignment horizontal="center"/>
    </xf>
    <xf numFmtId="5" fontId="41" fillId="2" borderId="0" xfId="5" applyNumberFormat="1" applyFont="1" applyFill="1"/>
    <xf numFmtId="0" fontId="40" fillId="2" borderId="0" xfId="5" applyFont="1" applyFill="1" applyAlignment="1">
      <alignment horizontal="center"/>
    </xf>
    <xf numFmtId="9" fontId="41" fillId="2" borderId="0" xfId="5" applyNumberFormat="1" applyFont="1" applyFill="1" applyAlignment="1">
      <alignment horizontal="center"/>
    </xf>
    <xf numFmtId="5" fontId="43" fillId="0" borderId="6" xfId="1" applyNumberFormat="1" applyFont="1" applyBorder="1" applyAlignment="1" applyProtection="1"/>
    <xf numFmtId="14" fontId="41" fillId="2" borderId="10" xfId="5" applyNumberFormat="1" applyFont="1" applyFill="1" applyBorder="1" applyAlignment="1">
      <alignment horizontal="center"/>
    </xf>
    <xf numFmtId="14" fontId="41" fillId="2" borderId="10" xfId="5" applyNumberFormat="1" applyFont="1" applyFill="1" applyBorder="1" applyAlignment="1">
      <alignment horizontal="center" vertical="top" wrapText="1"/>
    </xf>
    <xf numFmtId="39" fontId="40" fillId="2" borderId="0" xfId="5" applyNumberFormat="1" applyFont="1" applyFill="1" applyAlignment="1">
      <alignment horizontal="right"/>
    </xf>
    <xf numFmtId="166" fontId="41" fillId="2" borderId="5" xfId="2" applyNumberFormat="1" applyFont="1" applyFill="1" applyBorder="1" applyProtection="1"/>
    <xf numFmtId="166" fontId="40" fillId="2" borderId="5" xfId="5" applyNumberFormat="1" applyFont="1" applyFill="1" applyBorder="1"/>
    <xf numFmtId="0" fontId="8" fillId="0" borderId="0" xfId="8" applyFont="1" applyAlignment="1">
      <alignment horizontal="left"/>
    </xf>
    <xf numFmtId="0" fontId="17" fillId="0" borderId="0" xfId="8" applyFont="1"/>
    <xf numFmtId="0" fontId="34" fillId="0" borderId="0" xfId="8" applyFont="1" applyAlignment="1">
      <alignment horizontal="center" vertical="center"/>
    </xf>
    <xf numFmtId="0" fontId="25" fillId="2" borderId="0" xfId="8" applyFont="1" applyFill="1" applyAlignment="1">
      <alignment horizontal="right" vertical="top"/>
    </xf>
    <xf numFmtId="164" fontId="40" fillId="2" borderId="10" xfId="1" applyNumberFormat="1" applyFont="1" applyFill="1" applyBorder="1" applyAlignment="1" applyProtection="1">
      <alignment horizontal="center" vertical="top" wrapText="1"/>
    </xf>
    <xf numFmtId="164" fontId="40" fillId="2" borderId="10" xfId="5" applyNumberFormat="1" applyFont="1" applyFill="1" applyBorder="1" applyAlignment="1">
      <alignment horizontal="center" vertical="top" wrapText="1"/>
    </xf>
    <xf numFmtId="5" fontId="43" fillId="0" borderId="9" xfId="1" applyNumberFormat="1" applyFont="1" applyBorder="1" applyAlignment="1" applyProtection="1">
      <alignment horizontal="center"/>
    </xf>
    <xf numFmtId="0" fontId="41" fillId="2" borderId="5" xfId="5" applyFont="1" applyFill="1" applyBorder="1" applyAlignment="1">
      <alignment vertical="top"/>
    </xf>
    <xf numFmtId="14" fontId="41" fillId="2" borderId="0" xfId="5" applyNumberFormat="1" applyFont="1" applyFill="1" applyAlignment="1">
      <alignment vertical="top"/>
    </xf>
    <xf numFmtId="39" fontId="41" fillId="2" borderId="0" xfId="5" applyNumberFormat="1" applyFont="1" applyFill="1" applyAlignment="1">
      <alignment vertical="top"/>
    </xf>
    <xf numFmtId="164" fontId="36" fillId="2" borderId="0" xfId="5" applyNumberFormat="1" applyFont="1" applyFill="1" applyAlignment="1">
      <alignment vertical="top"/>
    </xf>
    <xf numFmtId="0" fontId="42" fillId="0" borderId="0" xfId="5" applyFont="1" applyAlignment="1">
      <alignment horizontal="left"/>
    </xf>
    <xf numFmtId="167" fontId="41" fillId="0" borderId="0" xfId="5" applyNumberFormat="1" applyFont="1" applyAlignment="1">
      <alignment horizontal="left"/>
    </xf>
    <xf numFmtId="0" fontId="41" fillId="0" borderId="0" xfId="5" applyFont="1"/>
    <xf numFmtId="0" fontId="40" fillId="0" borderId="0" xfId="5" applyFont="1"/>
    <xf numFmtId="0" fontId="43" fillId="0" borderId="0" xfId="5" applyFont="1"/>
    <xf numFmtId="0" fontId="40" fillId="0" borderId="0" xfId="5" applyFont="1" applyAlignment="1">
      <alignment horizontal="left"/>
    </xf>
    <xf numFmtId="0" fontId="47" fillId="0" borderId="0" xfId="5" applyFont="1" applyAlignment="1">
      <alignment horizontal="left"/>
    </xf>
    <xf numFmtId="167" fontId="36" fillId="0" borderId="0" xfId="5" applyNumberFormat="1" applyFont="1" applyAlignment="1">
      <alignment horizontal="left"/>
    </xf>
    <xf numFmtId="0" fontId="41" fillId="0" borderId="0" xfId="5" applyFont="1" applyAlignment="1">
      <alignment horizontal="center"/>
    </xf>
    <xf numFmtId="0" fontId="41" fillId="0" borderId="0" xfId="5" applyFont="1" applyAlignment="1">
      <alignment horizontal="left" vertical="top"/>
    </xf>
    <xf numFmtId="0" fontId="41" fillId="0" borderId="0" xfId="5" applyFont="1" applyAlignment="1">
      <alignment horizontal="center" vertical="top"/>
    </xf>
    <xf numFmtId="0" fontId="41" fillId="0" borderId="0" xfId="5" applyFont="1" applyAlignment="1">
      <alignment vertical="top"/>
    </xf>
    <xf numFmtId="0" fontId="43" fillId="0" borderId="0" xfId="5" applyFont="1" applyAlignment="1">
      <alignment vertical="center"/>
    </xf>
    <xf numFmtId="0" fontId="43" fillId="0" borderId="6" xfId="5" applyFont="1" applyBorder="1" applyAlignment="1">
      <alignment horizontal="center"/>
    </xf>
    <xf numFmtId="0" fontId="43" fillId="2" borderId="8" xfId="5" applyFont="1" applyFill="1" applyBorder="1" applyAlignment="1">
      <alignment horizontal="center"/>
    </xf>
    <xf numFmtId="0" fontId="43" fillId="0" borderId="0" xfId="5" applyFont="1" applyAlignment="1">
      <alignment horizontal="center" vertical="center"/>
    </xf>
    <xf numFmtId="0" fontId="40" fillId="2" borderId="11" xfId="5" applyFont="1" applyFill="1" applyBorder="1"/>
    <xf numFmtId="0" fontId="40" fillId="2" borderId="4" xfId="5" applyFont="1" applyFill="1" applyBorder="1"/>
    <xf numFmtId="0" fontId="41" fillId="2" borderId="5" xfId="5" applyFont="1" applyFill="1" applyBorder="1"/>
    <xf numFmtId="166" fontId="42" fillId="2" borderId="0" xfId="2" applyNumberFormat="1" applyFont="1" applyFill="1" applyAlignment="1" applyProtection="1"/>
    <xf numFmtId="5" fontId="42" fillId="2" borderId="0" xfId="5" applyNumberFormat="1" applyFont="1" applyFill="1"/>
    <xf numFmtId="166" fontId="40" fillId="2" borderId="0" xfId="2" applyNumberFormat="1" applyFont="1" applyFill="1" applyAlignment="1" applyProtection="1">
      <alignment vertical="center"/>
    </xf>
    <xf numFmtId="0" fontId="42" fillId="2" borderId="6" xfId="5" applyFont="1" applyFill="1" applyBorder="1" applyAlignment="1">
      <alignment horizontal="right"/>
    </xf>
    <xf numFmtId="0" fontId="49" fillId="0" borderId="0" xfId="5" applyFont="1"/>
    <xf numFmtId="0" fontId="49" fillId="0" borderId="0" xfId="5" applyFont="1" applyAlignment="1">
      <alignment horizontal="left"/>
    </xf>
    <xf numFmtId="166" fontId="41" fillId="2" borderId="0" xfId="5" applyNumberFormat="1" applyFont="1" applyFill="1"/>
    <xf numFmtId="164" fontId="40" fillId="2" borderId="0" xfId="5" applyNumberFormat="1" applyFont="1" applyFill="1" applyAlignment="1">
      <alignment horizontal="right"/>
    </xf>
    <xf numFmtId="0" fontId="40" fillId="0" borderId="0" xfId="5" applyFont="1" applyAlignment="1">
      <alignment vertical="top"/>
    </xf>
    <xf numFmtId="1" fontId="40" fillId="2" borderId="0" xfId="0" quotePrefix="1" applyNumberFormat="1" applyFont="1" applyFill="1" applyAlignment="1">
      <alignment horizontal="left"/>
    </xf>
    <xf numFmtId="0" fontId="41" fillId="2" borderId="0" xfId="5" applyFont="1" applyFill="1" applyAlignment="1">
      <alignment vertical="top"/>
    </xf>
    <xf numFmtId="0" fontId="41" fillId="2" borderId="0" xfId="5" applyFont="1" applyFill="1" applyAlignment="1">
      <alignment vertical="top" wrapText="1"/>
    </xf>
    <xf numFmtId="167" fontId="40" fillId="2" borderId="0" xfId="5" applyNumberFormat="1" applyFont="1" applyFill="1"/>
    <xf numFmtId="37" fontId="41" fillId="2" borderId="10" xfId="5" applyNumberFormat="1" applyFont="1" applyFill="1" applyBorder="1" applyAlignment="1">
      <alignment vertical="top" wrapText="1"/>
    </xf>
    <xf numFmtId="164" fontId="41" fillId="2" borderId="10" xfId="5" applyNumberFormat="1" applyFont="1" applyFill="1" applyBorder="1" applyAlignment="1">
      <alignment vertical="top" wrapText="1"/>
    </xf>
    <xf numFmtId="0" fontId="9" fillId="2" borderId="0" xfId="8" applyFont="1" applyFill="1" applyAlignment="1">
      <alignment horizontal="left"/>
    </xf>
    <xf numFmtId="0" fontId="43" fillId="0" borderId="0" xfId="5" applyFont="1" applyAlignment="1">
      <alignment vertical="top"/>
    </xf>
    <xf numFmtId="0" fontId="9" fillId="0" borderId="0" xfId="5" applyFont="1"/>
    <xf numFmtId="0" fontId="9" fillId="0" borderId="0" xfId="8" applyFont="1" applyProtection="1">
      <protection locked="0"/>
    </xf>
    <xf numFmtId="0" fontId="41" fillId="2" borderId="9" xfId="5" applyFont="1" applyFill="1" applyBorder="1" applyAlignment="1">
      <alignment vertical="top"/>
    </xf>
    <xf numFmtId="0" fontId="9" fillId="2" borderId="0" xfId="8" quotePrefix="1" applyFont="1" applyFill="1" applyAlignment="1">
      <alignment horizontal="left"/>
    </xf>
    <xf numFmtId="164" fontId="41" fillId="2" borderId="5" xfId="5" applyNumberFormat="1" applyFont="1" applyFill="1" applyBorder="1" applyAlignment="1">
      <alignment vertical="top" wrapText="1"/>
    </xf>
    <xf numFmtId="14" fontId="41" fillId="2" borderId="5" xfId="5" applyNumberFormat="1" applyFont="1" applyFill="1" applyBorder="1" applyAlignment="1">
      <alignment vertical="top" wrapText="1"/>
    </xf>
    <xf numFmtId="9" fontId="14" fillId="0" borderId="0" xfId="0" applyNumberFormat="1" applyFont="1" applyAlignment="1">
      <alignment horizontal="left"/>
    </xf>
    <xf numFmtId="0" fontId="50" fillId="0" borderId="0" xfId="0" applyFont="1"/>
    <xf numFmtId="0" fontId="41" fillId="2" borderId="9" xfId="5" applyFont="1" applyFill="1" applyBorder="1" applyAlignment="1">
      <alignment horizontal="center" vertical="top"/>
    </xf>
    <xf numFmtId="14" fontId="52" fillId="2" borderId="0" xfId="5" applyNumberFormat="1" applyFont="1" applyFill="1" applyAlignment="1">
      <alignment horizontal="left"/>
    </xf>
    <xf numFmtId="0" fontId="48" fillId="2" borderId="0" xfId="5" applyFont="1" applyFill="1"/>
    <xf numFmtId="9" fontId="26" fillId="0" borderId="0" xfId="8" applyNumberFormat="1" applyFont="1"/>
    <xf numFmtId="0" fontId="53" fillId="0" borderId="0" xfId="8" applyFont="1" applyAlignment="1">
      <alignment horizontal="center"/>
    </xf>
    <xf numFmtId="170" fontId="26" fillId="0" borderId="0" xfId="2" applyNumberFormat="1" applyFont="1" applyProtection="1"/>
    <xf numFmtId="9" fontId="54" fillId="2" borderId="0" xfId="5" applyNumberFormat="1" applyFont="1" applyFill="1" applyAlignment="1">
      <alignment horizontal="left"/>
    </xf>
    <xf numFmtId="0" fontId="40" fillId="2" borderId="5" xfId="0" applyFont="1" applyFill="1" applyBorder="1" applyAlignment="1">
      <alignment horizontal="left"/>
    </xf>
    <xf numFmtId="0" fontId="41" fillId="2" borderId="12" xfId="5" applyFont="1" applyFill="1" applyBorder="1"/>
    <xf numFmtId="9" fontId="41" fillId="2" borderId="26" xfId="2" quotePrefix="1" applyFont="1" applyFill="1" applyBorder="1" applyAlignment="1" applyProtection="1">
      <alignment horizontal="left"/>
    </xf>
    <xf numFmtId="9" fontId="41" fillId="2" borderId="27" xfId="2" quotePrefix="1" applyFont="1" applyFill="1" applyBorder="1" applyAlignment="1" applyProtection="1">
      <alignment horizontal="left"/>
    </xf>
    <xf numFmtId="167" fontId="48" fillId="2" borderId="0" xfId="5" applyNumberFormat="1" applyFont="1" applyFill="1"/>
    <xf numFmtId="165" fontId="16" fillId="0" borderId="0" xfId="1" applyNumberFormat="1" applyFont="1" applyFill="1" applyBorder="1" applyProtection="1"/>
    <xf numFmtId="0" fontId="16" fillId="15" borderId="0" xfId="0" applyFont="1" applyFill="1"/>
    <xf numFmtId="165" fontId="16" fillId="15" borderId="0" xfId="1" applyNumberFormat="1" applyFont="1" applyFill="1" applyBorder="1" applyProtection="1"/>
    <xf numFmtId="0" fontId="32" fillId="0" borderId="0" xfId="8" applyFont="1"/>
    <xf numFmtId="1" fontId="14" fillId="0" borderId="0" xfId="0" applyNumberFormat="1" applyFont="1"/>
    <xf numFmtId="2" fontId="14" fillId="0" borderId="0" xfId="0" applyNumberFormat="1" applyFont="1"/>
    <xf numFmtId="14" fontId="14" fillId="0" borderId="0" xfId="0" applyNumberFormat="1" applyFont="1"/>
    <xf numFmtId="44" fontId="14" fillId="0" borderId="0" xfId="1" applyFont="1" applyProtection="1"/>
    <xf numFmtId="5" fontId="14" fillId="0" borderId="0" xfId="0" applyNumberFormat="1" applyFont="1"/>
    <xf numFmtId="37" fontId="14" fillId="0" borderId="0" xfId="0" applyNumberFormat="1" applyFont="1"/>
    <xf numFmtId="38" fontId="14" fillId="0" borderId="0" xfId="0" applyNumberFormat="1" applyFont="1"/>
    <xf numFmtId="0" fontId="50" fillId="0" borderId="0" xfId="0" applyFont="1" applyAlignment="1">
      <alignment horizontal="center"/>
    </xf>
    <xf numFmtId="6" fontId="14" fillId="0" borderId="0" xfId="0" applyNumberFormat="1" applyFont="1"/>
    <xf numFmtId="9" fontId="23" fillId="2" borderId="0" xfId="2" quotePrefix="1" applyFont="1" applyFill="1" applyBorder="1" applyAlignment="1" applyProtection="1">
      <alignment horizontal="center" vertical="center" wrapText="1"/>
    </xf>
    <xf numFmtId="0" fontId="40" fillId="2" borderId="0" xfId="0" applyFont="1" applyFill="1" applyAlignment="1">
      <alignment horizontal="left"/>
    </xf>
    <xf numFmtId="164" fontId="41" fillId="2" borderId="0" xfId="5" applyNumberFormat="1" applyFont="1" applyFill="1" applyAlignment="1">
      <alignment vertical="top" wrapText="1"/>
    </xf>
    <xf numFmtId="14" fontId="41" fillId="2" borderId="0" xfId="5" applyNumberFormat="1" applyFont="1" applyFill="1" applyAlignment="1">
      <alignment vertical="top" wrapText="1"/>
    </xf>
    <xf numFmtId="0" fontId="59" fillId="2" borderId="0" xfId="5" applyFont="1" applyFill="1" applyAlignment="1">
      <alignment vertical="top"/>
    </xf>
    <xf numFmtId="0" fontId="17" fillId="0" borderId="0" xfId="8" applyFont="1" applyAlignment="1">
      <alignment horizontal="left"/>
    </xf>
    <xf numFmtId="37" fontId="45" fillId="2" borderId="0" xfId="5" applyNumberFormat="1" applyFont="1" applyFill="1" applyAlignment="1">
      <alignment horizontal="left"/>
    </xf>
    <xf numFmtId="0" fontId="40" fillId="2" borderId="0" xfId="5" quotePrefix="1" applyFont="1" applyFill="1" applyAlignment="1">
      <alignment horizontal="right"/>
    </xf>
    <xf numFmtId="0" fontId="2" fillId="0" borderId="0" xfId="22"/>
    <xf numFmtId="0" fontId="31" fillId="0" borderId="0" xfId="22" applyFont="1" applyAlignment="1">
      <alignment horizontal="right"/>
    </xf>
    <xf numFmtId="0" fontId="39" fillId="0" borderId="0" xfId="22" applyFont="1" applyAlignment="1">
      <alignment vertical="center"/>
    </xf>
    <xf numFmtId="0" fontId="39" fillId="0" borderId="0" xfId="22" applyFont="1" applyAlignment="1">
      <alignment horizontal="right" vertical="center"/>
    </xf>
    <xf numFmtId="0" fontId="2" fillId="0" borderId="0" xfId="22" applyAlignment="1">
      <alignment horizontal="left"/>
    </xf>
    <xf numFmtId="0" fontId="4" fillId="0" borderId="0" xfId="22" applyFont="1" applyAlignment="1">
      <alignment horizontal="left" vertical="top" wrapText="1"/>
    </xf>
    <xf numFmtId="0" fontId="4" fillId="0" borderId="0" xfId="22" applyFont="1"/>
    <xf numFmtId="0" fontId="66" fillId="0" borderId="0" xfId="23"/>
    <xf numFmtId="0" fontId="4" fillId="0" borderId="0" xfId="23" applyFont="1"/>
    <xf numFmtId="0" fontId="66" fillId="0" borderId="0" xfId="23" applyProtection="1">
      <protection locked="0"/>
    </xf>
    <xf numFmtId="0" fontId="18" fillId="0" borderId="0" xfId="8" applyFont="1" applyAlignment="1" applyProtection="1">
      <alignment vertical="top"/>
      <protection locked="0"/>
    </xf>
    <xf numFmtId="0" fontId="10" fillId="0" borderId="0" xfId="8" applyAlignment="1">
      <alignment horizontal="left" vertical="top" wrapText="1"/>
    </xf>
    <xf numFmtId="0" fontId="18" fillId="0" borderId="0" xfId="8" applyFont="1" applyProtection="1">
      <protection locked="0"/>
    </xf>
    <xf numFmtId="0" fontId="10" fillId="0" borderId="0" xfId="8" applyAlignment="1">
      <alignment vertical="top" wrapText="1"/>
    </xf>
    <xf numFmtId="0" fontId="10" fillId="0" borderId="0" xfId="8" applyAlignment="1">
      <alignment vertical="top"/>
    </xf>
    <xf numFmtId="0" fontId="10" fillId="0" borderId="0" xfId="8" applyAlignment="1">
      <alignment horizontal="justify"/>
    </xf>
    <xf numFmtId="0" fontId="67" fillId="16" borderId="0" xfId="23" applyFont="1" applyFill="1"/>
    <xf numFmtId="0" fontId="69" fillId="16" borderId="0" xfId="8" applyFont="1" applyFill="1"/>
    <xf numFmtId="0" fontId="55" fillId="16" borderId="0" xfId="8" applyFont="1" applyFill="1"/>
    <xf numFmtId="0" fontId="4" fillId="16" borderId="0" xfId="23" applyFont="1" applyFill="1"/>
    <xf numFmtId="0" fontId="2" fillId="16" borderId="0" xfId="8" applyFont="1" applyFill="1"/>
    <xf numFmtId="0" fontId="55" fillId="16" borderId="0" xfId="23" applyFont="1" applyFill="1"/>
    <xf numFmtId="0" fontId="70" fillId="16" borderId="0" xfId="23" quotePrefix="1" applyFont="1" applyFill="1"/>
    <xf numFmtId="0" fontId="70" fillId="16" borderId="0" xfId="23" applyFont="1" applyFill="1"/>
    <xf numFmtId="0" fontId="17" fillId="0" borderId="0" xfId="24" applyFont="1" applyAlignment="1">
      <alignment horizontal="left"/>
    </xf>
    <xf numFmtId="0" fontId="17" fillId="0" borderId="19" xfId="24" applyFont="1" applyBorder="1" applyAlignment="1">
      <alignment horizontal="left"/>
    </xf>
    <xf numFmtId="0" fontId="17" fillId="0" borderId="1" xfId="24" applyFont="1" applyBorder="1" applyAlignment="1">
      <alignment horizontal="left"/>
    </xf>
    <xf numFmtId="0" fontId="17" fillId="0" borderId="17" xfId="24" applyFont="1" applyBorder="1" applyAlignment="1">
      <alignment horizontal="left"/>
    </xf>
    <xf numFmtId="0" fontId="17" fillId="2" borderId="0" xfId="24" applyFont="1" applyFill="1" applyAlignment="1">
      <alignment horizontal="left"/>
    </xf>
    <xf numFmtId="0" fontId="25" fillId="2" borderId="0" xfId="25" applyFont="1" applyFill="1" applyAlignment="1">
      <alignment horizontal="left"/>
    </xf>
    <xf numFmtId="0" fontId="17" fillId="2" borderId="19" xfId="24" applyFont="1" applyFill="1" applyBorder="1" applyAlignment="1">
      <alignment horizontal="left" vertical="top" wrapText="1"/>
    </xf>
    <xf numFmtId="0" fontId="17" fillId="2" borderId="1" xfId="24" applyFont="1" applyFill="1" applyBorder="1" applyAlignment="1">
      <alignment horizontal="left" vertical="top" wrapText="1"/>
    </xf>
    <xf numFmtId="0" fontId="17" fillId="2" borderId="1" xfId="24" applyFont="1" applyFill="1" applyBorder="1" applyAlignment="1">
      <alignment horizontal="left"/>
    </xf>
    <xf numFmtId="0" fontId="17" fillId="2" borderId="17" xfId="24" applyFont="1" applyFill="1" applyBorder="1" applyAlignment="1">
      <alignment horizontal="left"/>
    </xf>
    <xf numFmtId="0" fontId="17" fillId="2" borderId="0" xfId="25" applyFont="1" applyFill="1" applyAlignment="1">
      <alignment horizontal="left"/>
    </xf>
    <xf numFmtId="0" fontId="63" fillId="2" borderId="0" xfId="24" applyFont="1" applyFill="1" applyAlignment="1">
      <alignment horizontal="left" vertical="top"/>
    </xf>
    <xf numFmtId="0" fontId="64" fillId="2" borderId="0" xfId="24" applyFont="1" applyFill="1" applyAlignment="1">
      <alignment horizontal="left" vertical="top"/>
    </xf>
    <xf numFmtId="0" fontId="25" fillId="2" borderId="0" xfId="24" applyFont="1" applyFill="1" applyAlignment="1">
      <alignment horizontal="center"/>
    </xf>
    <xf numFmtId="0" fontId="66" fillId="0" borderId="0" xfId="23" applyAlignment="1">
      <alignment horizontal="center"/>
    </xf>
    <xf numFmtId="0" fontId="62" fillId="2" borderId="0" xfId="24" applyFont="1" applyFill="1" applyAlignment="1">
      <alignment horizontal="left" vertical="top"/>
    </xf>
    <xf numFmtId="0" fontId="25" fillId="0" borderId="0" xfId="25" applyFont="1" applyAlignment="1">
      <alignment horizontal="left"/>
    </xf>
    <xf numFmtId="0" fontId="17" fillId="0" borderId="0" xfId="25" applyFont="1" applyAlignment="1">
      <alignment horizontal="left"/>
    </xf>
    <xf numFmtId="0" fontId="17" fillId="0" borderId="0" xfId="24" applyFont="1" applyAlignment="1">
      <alignment horizontal="left" indent="1"/>
    </xf>
    <xf numFmtId="0" fontId="66" fillId="0" borderId="0" xfId="23" applyAlignment="1">
      <alignment horizontal="left" indent="3"/>
    </xf>
    <xf numFmtId="0" fontId="38" fillId="0" borderId="0" xfId="23" applyFont="1" applyAlignment="1">
      <alignment horizontal="left" indent="1"/>
    </xf>
    <xf numFmtId="0" fontId="17" fillId="0" borderId="0" xfId="23" applyFont="1" applyAlignment="1">
      <alignment horizontal="left"/>
    </xf>
    <xf numFmtId="0" fontId="9" fillId="0" borderId="0" xfId="23" applyFont="1"/>
    <xf numFmtId="0" fontId="10" fillId="0" borderId="0" xfId="8" applyAlignment="1">
      <alignment horizontal="left"/>
    </xf>
    <xf numFmtId="0" fontId="10" fillId="0" borderId="0" xfId="23" applyFont="1" applyAlignment="1">
      <alignment horizontal="left"/>
    </xf>
    <xf numFmtId="0" fontId="10" fillId="0" borderId="0" xfId="23" applyFont="1"/>
    <xf numFmtId="0" fontId="16" fillId="0" borderId="0" xfId="23" applyFont="1" applyAlignment="1">
      <alignment horizontal="left"/>
    </xf>
    <xf numFmtId="0" fontId="56" fillId="0" borderId="0" xfId="23" applyFont="1" applyAlignment="1">
      <alignment horizontal="left"/>
    </xf>
    <xf numFmtId="49" fontId="73" fillId="0" borderId="0" xfId="26" applyNumberFormat="1" applyFont="1" applyAlignment="1">
      <alignment horizontal="left" wrapText="1"/>
    </xf>
    <xf numFmtId="0" fontId="68" fillId="0" borderId="0" xfId="8" applyFont="1" applyAlignment="1">
      <alignment horizontal="left" vertical="top" wrapText="1"/>
    </xf>
    <xf numFmtId="0" fontId="17" fillId="7" borderId="0" xfId="23" applyFont="1" applyFill="1" applyAlignment="1" applyProtection="1">
      <alignment vertical="top"/>
      <protection locked="0"/>
    </xf>
    <xf numFmtId="0" fontId="10" fillId="0" borderId="0" xfId="27" applyFont="1" applyProtection="1">
      <protection locked="0"/>
    </xf>
    <xf numFmtId="0" fontId="18" fillId="0" borderId="0" xfId="8" applyFont="1" applyAlignment="1">
      <alignment horizontal="left"/>
    </xf>
    <xf numFmtId="0" fontId="25" fillId="0" borderId="0" xfId="11" applyFont="1"/>
    <xf numFmtId="0" fontId="25" fillId="7" borderId="0" xfId="11" applyFont="1" applyFill="1" applyProtection="1">
      <protection locked="0"/>
    </xf>
    <xf numFmtId="9" fontId="25" fillId="0" borderId="0" xfId="23" applyNumberFormat="1" applyFont="1" applyAlignment="1">
      <alignment horizontal="left"/>
    </xf>
    <xf numFmtId="0" fontId="18" fillId="0" borderId="0" xfId="26" applyFont="1" applyAlignment="1">
      <alignment horizontal="left"/>
    </xf>
    <xf numFmtId="0" fontId="17" fillId="0" borderId="0" xfId="23" applyFont="1"/>
    <xf numFmtId="0" fontId="18" fillId="0" borderId="0" xfId="8" applyFont="1" applyAlignment="1">
      <alignment horizontal="left" vertical="center"/>
    </xf>
    <xf numFmtId="0" fontId="16" fillId="2" borderId="0" xfId="0" applyFont="1" applyFill="1" applyAlignment="1">
      <alignment horizontal="left"/>
    </xf>
    <xf numFmtId="0" fontId="30" fillId="0" borderId="0" xfId="23" applyFont="1" applyAlignment="1">
      <alignment vertical="center"/>
    </xf>
    <xf numFmtId="0" fontId="25" fillId="2" borderId="0" xfId="8" applyFont="1" applyFill="1" applyAlignment="1">
      <alignment horizontal="left" vertical="top"/>
    </xf>
    <xf numFmtId="0" fontId="10" fillId="2" borderId="0" xfId="8" applyFill="1" applyAlignment="1">
      <alignment wrapText="1"/>
    </xf>
    <xf numFmtId="0" fontId="55" fillId="0" borderId="0" xfId="23" applyFont="1"/>
    <xf numFmtId="9" fontId="55" fillId="0" borderId="0" xfId="23" applyNumberFormat="1" applyFont="1"/>
    <xf numFmtId="6" fontId="55" fillId="0" borderId="0" xfId="23" applyNumberFormat="1" applyFont="1"/>
    <xf numFmtId="6" fontId="55" fillId="0" borderId="0" xfId="23" applyNumberFormat="1" applyFont="1" applyAlignment="1">
      <alignment horizontal="center"/>
    </xf>
    <xf numFmtId="0" fontId="55" fillId="6" borderId="0" xfId="23" applyFont="1" applyFill="1"/>
    <xf numFmtId="0" fontId="62" fillId="0" borderId="0" xfId="8" applyFont="1"/>
    <xf numFmtId="0" fontId="17" fillId="0" borderId="0" xfId="23" applyFont="1" applyAlignment="1">
      <alignment horizontal="right"/>
    </xf>
    <xf numFmtId="0" fontId="25" fillId="0" borderId="0" xfId="23" applyFont="1" applyAlignment="1">
      <alignment horizontal="left"/>
    </xf>
    <xf numFmtId="0" fontId="25" fillId="0" borderId="0" xfId="8" applyFont="1"/>
    <xf numFmtId="0" fontId="78" fillId="0" borderId="0" xfId="23" applyFont="1" applyAlignment="1">
      <alignment horizontal="left"/>
    </xf>
    <xf numFmtId="0" fontId="25" fillId="0" borderId="0" xfId="23" applyFont="1"/>
    <xf numFmtId="0" fontId="51" fillId="0" borderId="0" xfId="5" applyFont="1" applyAlignment="1">
      <alignment textRotation="90"/>
    </xf>
    <xf numFmtId="0" fontId="41" fillId="2" borderId="0" xfId="5" applyFont="1" applyFill="1" applyAlignment="1">
      <alignment horizontal="justify" vertical="top" wrapText="1"/>
    </xf>
    <xf numFmtId="0" fontId="18" fillId="2" borderId="0" xfId="0" applyFont="1" applyFill="1" applyAlignment="1">
      <alignment horizontal="center"/>
    </xf>
    <xf numFmtId="0" fontId="16" fillId="2" borderId="31" xfId="0" applyFont="1" applyFill="1" applyBorder="1"/>
    <xf numFmtId="0" fontId="10" fillId="2" borderId="0" xfId="8" applyFill="1" applyAlignment="1">
      <alignment horizontal="center"/>
    </xf>
    <xf numFmtId="0" fontId="23" fillId="2" borderId="2" xfId="0" quotePrefix="1" applyFont="1" applyFill="1" applyBorder="1" applyAlignment="1">
      <alignment horizontal="center" vertical="center" wrapText="1"/>
    </xf>
    <xf numFmtId="5" fontId="40" fillId="2" borderId="0" xfId="3" applyNumberFormat="1" applyFont="1" applyFill="1" applyAlignment="1" applyProtection="1">
      <alignment horizontal="center"/>
    </xf>
    <xf numFmtId="5" fontId="40" fillId="2" borderId="5" xfId="5" applyNumberFormat="1" applyFont="1" applyFill="1" applyBorder="1" applyAlignment="1">
      <alignment horizontal="center"/>
    </xf>
    <xf numFmtId="5" fontId="42" fillId="2" borderId="0" xfId="5" applyNumberFormat="1" applyFont="1" applyFill="1" applyAlignment="1">
      <alignment horizontal="center"/>
    </xf>
    <xf numFmtId="0" fontId="41" fillId="2" borderId="5" xfId="5" applyFont="1" applyFill="1" applyBorder="1" applyAlignment="1">
      <alignment horizontal="center"/>
    </xf>
    <xf numFmtId="0" fontId="4" fillId="0" borderId="0" xfId="5"/>
    <xf numFmtId="0" fontId="10" fillId="0" borderId="0" xfId="27" applyFont="1"/>
    <xf numFmtId="0" fontId="10" fillId="0" borderId="0" xfId="27" applyFont="1" applyAlignment="1">
      <alignment horizontal="center"/>
    </xf>
    <xf numFmtId="0" fontId="79" fillId="0" borderId="0" xfId="5" applyFont="1"/>
    <xf numFmtId="166" fontId="10" fillId="0" borderId="0" xfId="27" applyNumberFormat="1" applyFont="1" applyAlignment="1">
      <alignment horizontal="center"/>
    </xf>
    <xf numFmtId="0" fontId="8" fillId="0" borderId="0" xfId="27" applyFont="1" applyAlignment="1">
      <alignment horizontal="right"/>
    </xf>
    <xf numFmtId="0" fontId="41" fillId="0" borderId="0" xfId="5" applyFont="1" applyAlignment="1">
      <alignment vertical="top" wrapText="1"/>
    </xf>
    <xf numFmtId="0" fontId="27" fillId="0" borderId="0" xfId="0" applyFont="1"/>
    <xf numFmtId="0" fontId="46" fillId="0" borderId="0" xfId="25" applyFont="1" applyAlignment="1">
      <alignment horizontal="left" indent="1"/>
    </xf>
    <xf numFmtId="0" fontId="72" fillId="0" borderId="0" xfId="23" applyFont="1"/>
    <xf numFmtId="0" fontId="10" fillId="0" borderId="0" xfId="8" applyAlignment="1">
      <alignment horizontal="left" indent="3"/>
    </xf>
    <xf numFmtId="164" fontId="16" fillId="4" borderId="31" xfId="1" applyNumberFormat="1" applyFont="1" applyFill="1" applyBorder="1" applyProtection="1">
      <protection locked="0"/>
    </xf>
    <xf numFmtId="164" fontId="23" fillId="2" borderId="0" xfId="0" applyNumberFormat="1" applyFont="1" applyFill="1"/>
    <xf numFmtId="0" fontId="17" fillId="0" borderId="0" xfId="23" applyFont="1" applyAlignment="1" applyProtection="1">
      <alignment vertical="top"/>
      <protection locked="0"/>
    </xf>
    <xf numFmtId="0" fontId="20" fillId="2" borderId="1" xfId="0" applyFont="1" applyFill="1" applyBorder="1"/>
    <xf numFmtId="0" fontId="16" fillId="0" borderId="31" xfId="0" applyFont="1" applyBorder="1"/>
    <xf numFmtId="0" fontId="22" fillId="0" borderId="0" xfId="0" applyFont="1"/>
    <xf numFmtId="0" fontId="25" fillId="0" borderId="0" xfId="27" applyFont="1"/>
    <xf numFmtId="0" fontId="22" fillId="2" borderId="0" xfId="0" applyFont="1" applyFill="1"/>
    <xf numFmtId="0" fontId="21" fillId="0" borderId="0" xfId="0" applyFont="1" applyAlignment="1">
      <alignment horizontal="right"/>
    </xf>
    <xf numFmtId="0" fontId="80" fillId="0" borderId="0" xfId="5" applyFont="1"/>
    <xf numFmtId="0" fontId="33" fillId="0" borderId="0" xfId="5" applyFont="1"/>
    <xf numFmtId="0" fontId="18" fillId="0" borderId="0" xfId="27" applyFont="1" applyAlignment="1">
      <alignment vertical="top" wrapText="1"/>
    </xf>
    <xf numFmtId="0" fontId="43" fillId="2" borderId="0" xfId="5" applyFont="1" applyFill="1" applyAlignment="1">
      <alignment horizontal="left"/>
    </xf>
    <xf numFmtId="5" fontId="43" fillId="2" borderId="0" xfId="5" applyNumberFormat="1" applyFont="1" applyFill="1" applyAlignment="1">
      <alignment horizontal="center"/>
    </xf>
    <xf numFmtId="9" fontId="43" fillId="2" borderId="0" xfId="2" applyFont="1" applyFill="1" applyAlignment="1" applyProtection="1">
      <alignment horizontal="right"/>
    </xf>
    <xf numFmtId="5" fontId="43" fillId="2" borderId="0" xfId="5" applyNumberFormat="1" applyFont="1" applyFill="1" applyAlignment="1">
      <alignment horizontal="right"/>
    </xf>
    <xf numFmtId="166" fontId="43" fillId="2" borderId="0" xfId="5" applyNumberFormat="1" applyFont="1" applyFill="1"/>
    <xf numFmtId="5" fontId="43" fillId="2" borderId="0" xfId="5" applyNumberFormat="1" applyFont="1" applyFill="1"/>
    <xf numFmtId="166" fontId="42" fillId="2" borderId="0" xfId="2" applyNumberFormat="1" applyFont="1" applyFill="1" applyProtection="1"/>
    <xf numFmtId="6" fontId="2" fillId="0" borderId="0" xfId="23" applyNumberFormat="1" applyFont="1"/>
    <xf numFmtId="0" fontId="52" fillId="0" borderId="0" xfId="5" applyFont="1"/>
    <xf numFmtId="9" fontId="21" fillId="2" borderId="0" xfId="0" applyNumberFormat="1" applyFont="1" applyFill="1" applyAlignment="1">
      <alignment horizontal="right"/>
    </xf>
    <xf numFmtId="1" fontId="21" fillId="2" borderId="0" xfId="0" applyNumberFormat="1" applyFont="1" applyFill="1" applyAlignment="1">
      <alignment horizontal="center"/>
    </xf>
    <xf numFmtId="1" fontId="22" fillId="2" borderId="0" xfId="0" applyNumberFormat="1" applyFont="1" applyFill="1" applyAlignment="1">
      <alignment horizontal="center"/>
    </xf>
    <xf numFmtId="1" fontId="21" fillId="2" borderId="0" xfId="0" applyNumberFormat="1" applyFont="1" applyFill="1" applyAlignment="1">
      <alignment horizontal="right"/>
    </xf>
    <xf numFmtId="0" fontId="24" fillId="2" borderId="0" xfId="0" applyFont="1" applyFill="1" applyAlignment="1">
      <alignment vertical="center"/>
    </xf>
    <xf numFmtId="0" fontId="88" fillId="0" borderId="0" xfId="23" applyFont="1"/>
    <xf numFmtId="0" fontId="87" fillId="0" borderId="0" xfId="23" applyFont="1" applyAlignment="1">
      <alignment horizontal="left"/>
    </xf>
    <xf numFmtId="14" fontId="0" fillId="0" borderId="0" xfId="0" applyNumberFormat="1"/>
    <xf numFmtId="0" fontId="17" fillId="0" borderId="0" xfId="24" applyFont="1" applyAlignment="1">
      <alignment horizontal="left" vertical="center"/>
    </xf>
    <xf numFmtId="0" fontId="25" fillId="0" borderId="0" xfId="24" applyFont="1" applyAlignment="1">
      <alignment horizontal="left" vertical="center"/>
    </xf>
    <xf numFmtId="0" fontId="25" fillId="0" borderId="0" xfId="25" applyFont="1" applyAlignment="1">
      <alignment horizontal="left" vertical="center"/>
    </xf>
    <xf numFmtId="0" fontId="80" fillId="0" borderId="37" xfId="5" applyFont="1" applyBorder="1"/>
    <xf numFmtId="0" fontId="80" fillId="0" borderId="33" xfId="5" applyFont="1" applyBorder="1"/>
    <xf numFmtId="0" fontId="80" fillId="0" borderId="12" xfId="5" applyFont="1" applyBorder="1"/>
    <xf numFmtId="0" fontId="80" fillId="0" borderId="38" xfId="5" applyFont="1" applyBorder="1"/>
    <xf numFmtId="0" fontId="84" fillId="0" borderId="12" xfId="5" applyFont="1" applyBorder="1" applyAlignment="1">
      <alignment horizontal="center"/>
    </xf>
    <xf numFmtId="0" fontId="84" fillId="0" borderId="33" xfId="5" applyFont="1" applyBorder="1" applyAlignment="1">
      <alignment horizontal="left"/>
    </xf>
    <xf numFmtId="0" fontId="52" fillId="0" borderId="0" xfId="5" applyFont="1" applyAlignment="1">
      <alignment horizontal="center"/>
    </xf>
    <xf numFmtId="0" fontId="43" fillId="0" borderId="0" xfId="5" applyFont="1" applyAlignment="1">
      <alignment horizontal="right"/>
    </xf>
    <xf numFmtId="5" fontId="40" fillId="0" borderId="0" xfId="5" applyNumberFormat="1" applyFont="1"/>
    <xf numFmtId="0" fontId="40" fillId="0" borderId="0" xfId="5" quotePrefix="1" applyFont="1" applyAlignment="1">
      <alignment horizontal="right"/>
    </xf>
    <xf numFmtId="37" fontId="40" fillId="0" borderId="0" xfId="5" applyNumberFormat="1" applyFont="1"/>
    <xf numFmtId="0" fontId="40" fillId="0" borderId="0" xfId="5" applyFont="1" applyAlignment="1">
      <alignment horizontal="right"/>
    </xf>
    <xf numFmtId="0" fontId="43" fillId="0" borderId="0" xfId="5" applyFont="1" applyAlignment="1">
      <alignment horizontal="left"/>
    </xf>
    <xf numFmtId="5" fontId="41" fillId="0" borderId="0" xfId="5" applyNumberFormat="1" applyFont="1"/>
    <xf numFmtId="0" fontId="44" fillId="0" borderId="0" xfId="5" applyFont="1" applyAlignment="1">
      <alignment horizontal="center"/>
    </xf>
    <xf numFmtId="166" fontId="41" fillId="0" borderId="0" xfId="2" applyNumberFormat="1" applyFont="1" applyFill="1" applyAlignment="1" applyProtection="1">
      <alignment horizontal="center"/>
    </xf>
    <xf numFmtId="166" fontId="45" fillId="0" borderId="0" xfId="2" applyNumberFormat="1" applyFont="1" applyFill="1" applyBorder="1" applyAlignment="1" applyProtection="1">
      <alignment horizontal="center"/>
    </xf>
    <xf numFmtId="0" fontId="42" fillId="0" borderId="0" xfId="5" applyFont="1"/>
    <xf numFmtId="166" fontId="43" fillId="0" borderId="0" xfId="2" applyNumberFormat="1" applyFont="1" applyAlignment="1" applyProtection="1">
      <alignment horizontal="center"/>
    </xf>
    <xf numFmtId="37" fontId="40" fillId="0" borderId="0" xfId="5" applyNumberFormat="1" applyFont="1" applyAlignment="1">
      <alignment horizontal="center"/>
    </xf>
    <xf numFmtId="5" fontId="40" fillId="0" borderId="0" xfId="5" applyNumberFormat="1" applyFont="1" applyAlignment="1">
      <alignment horizontal="center"/>
    </xf>
    <xf numFmtId="0" fontId="44" fillId="0" borderId="0" xfId="5" applyFont="1"/>
    <xf numFmtId="0" fontId="43" fillId="0" borderId="0" xfId="5" quotePrefix="1" applyFont="1" applyAlignment="1">
      <alignment horizontal="right"/>
    </xf>
    <xf numFmtId="39" fontId="41" fillId="0" borderId="0" xfId="5" applyNumberFormat="1" applyFont="1" applyAlignment="1">
      <alignment horizontal="center"/>
    </xf>
    <xf numFmtId="0" fontId="41" fillId="0" borderId="0" xfId="5" quotePrefix="1" applyFont="1" applyAlignment="1">
      <alignment horizontal="left"/>
    </xf>
    <xf numFmtId="39" fontId="45" fillId="0" borderId="0" xfId="5" applyNumberFormat="1" applyFont="1" applyAlignment="1">
      <alignment horizontal="center"/>
    </xf>
    <xf numFmtId="0" fontId="40" fillId="0" borderId="0" xfId="5" applyFont="1" applyAlignment="1">
      <alignment horizontal="center"/>
    </xf>
    <xf numFmtId="39" fontId="42" fillId="0" borderId="0" xfId="5" applyNumberFormat="1" applyFont="1" applyAlignment="1">
      <alignment horizontal="center"/>
    </xf>
    <xf numFmtId="39" fontId="43" fillId="0" borderId="0" xfId="5" applyNumberFormat="1" applyFont="1" applyAlignment="1">
      <alignment horizontal="center"/>
    </xf>
    <xf numFmtId="9" fontId="41" fillId="0" borderId="0" xfId="5" applyNumberFormat="1" applyFont="1"/>
    <xf numFmtId="5" fontId="43" fillId="0" borderId="5" xfId="5" applyNumberFormat="1" applyFont="1" applyBorder="1"/>
    <xf numFmtId="5" fontId="43" fillId="0" borderId="0" xfId="5" applyNumberFormat="1" applyFont="1"/>
    <xf numFmtId="9" fontId="5" fillId="10" borderId="27" xfId="0" applyNumberFormat="1" applyFont="1" applyFill="1" applyBorder="1" applyAlignment="1">
      <alignment horizontal="center"/>
    </xf>
    <xf numFmtId="1" fontId="5" fillId="10" borderId="35" xfId="0" applyNumberFormat="1" applyFont="1" applyFill="1" applyBorder="1" applyAlignment="1">
      <alignment horizontal="center"/>
    </xf>
    <xf numFmtId="9" fontId="5" fillId="10" borderId="36" xfId="0" applyNumberFormat="1" applyFont="1" applyFill="1" applyBorder="1" applyAlignment="1">
      <alignment horizontal="center"/>
    </xf>
    <xf numFmtId="1" fontId="40" fillId="2" borderId="5" xfId="0" quotePrefix="1" applyNumberFormat="1" applyFont="1" applyFill="1" applyBorder="1" applyAlignment="1">
      <alignment horizontal="right"/>
    </xf>
    <xf numFmtId="0" fontId="41" fillId="0" borderId="25" xfId="0" applyFont="1" applyBorder="1" applyAlignment="1">
      <alignment horizontal="right"/>
    </xf>
    <xf numFmtId="0" fontId="41" fillId="2" borderId="23" xfId="5" applyFont="1" applyFill="1" applyBorder="1" applyAlignment="1">
      <alignment horizontal="right"/>
    </xf>
    <xf numFmtId="0" fontId="17" fillId="0" borderId="0" xfId="25" applyFont="1" applyAlignment="1">
      <alignment wrapText="1"/>
    </xf>
    <xf numFmtId="0" fontId="9" fillId="0" borderId="0" xfId="22" applyFont="1" applyAlignment="1">
      <alignment horizontal="left"/>
    </xf>
    <xf numFmtId="0" fontId="10" fillId="0" borderId="0" xfId="22" applyFont="1"/>
    <xf numFmtId="0" fontId="9" fillId="0" borderId="0" xfId="22" applyFont="1"/>
    <xf numFmtId="0" fontId="9" fillId="0" borderId="0" xfId="22" applyFont="1" applyAlignment="1">
      <alignment horizontal="left" vertical="center"/>
    </xf>
    <xf numFmtId="0" fontId="90" fillId="0" borderId="0" xfId="22" applyFont="1" applyAlignment="1">
      <alignment horizontal="right" vertical="center"/>
    </xf>
    <xf numFmtId="10" fontId="21" fillId="2" borderId="0" xfId="0" applyNumberFormat="1" applyFont="1" applyFill="1" applyAlignment="1">
      <alignment horizontal="center"/>
    </xf>
    <xf numFmtId="164" fontId="41" fillId="0" borderId="0" xfId="5" applyNumberFormat="1" applyFont="1" applyAlignment="1">
      <alignment horizontal="right"/>
    </xf>
    <xf numFmtId="164" fontId="43" fillId="0" borderId="0" xfId="5" applyNumberFormat="1" applyFont="1" applyAlignment="1">
      <alignment horizontal="right"/>
    </xf>
    <xf numFmtId="0" fontId="15" fillId="0" borderId="0" xfId="22" applyFont="1" applyAlignment="1">
      <alignment vertical="center"/>
    </xf>
    <xf numFmtId="0" fontId="15" fillId="0" borderId="0" xfId="23" applyFont="1"/>
    <xf numFmtId="0" fontId="18" fillId="0" borderId="0" xfId="8" applyFont="1" applyAlignment="1" applyProtection="1">
      <alignment horizontal="left" vertical="top"/>
      <protection locked="0"/>
    </xf>
    <xf numFmtId="0" fontId="8" fillId="0" borderId="0" xfId="8" applyFont="1"/>
    <xf numFmtId="0" fontId="8" fillId="0" borderId="0" xfId="8" applyFont="1" applyAlignment="1">
      <alignment horizontal="right"/>
    </xf>
    <xf numFmtId="0" fontId="10" fillId="0" borderId="7" xfId="8" applyBorder="1"/>
    <xf numFmtId="0" fontId="18" fillId="0" borderId="7" xfId="8" applyFont="1" applyBorder="1"/>
    <xf numFmtId="0" fontId="10" fillId="0" borderId="7" xfId="8" applyBorder="1" applyAlignment="1">
      <alignment vertical="top" wrapText="1"/>
    </xf>
    <xf numFmtId="0" fontId="18" fillId="0" borderId="7" xfId="8" applyFont="1" applyBorder="1" applyAlignment="1">
      <alignment horizontal="center"/>
    </xf>
    <xf numFmtId="0" fontId="66" fillId="0" borderId="7" xfId="23" applyBorder="1"/>
    <xf numFmtId="0" fontId="8" fillId="0" borderId="0" xfId="8" applyFont="1" applyAlignment="1">
      <alignment horizontal="right" vertical="top"/>
    </xf>
    <xf numFmtId="0" fontId="10" fillId="0" borderId="0" xfId="8" applyAlignment="1">
      <alignment horizontal="right" vertical="top" wrapText="1"/>
    </xf>
    <xf numFmtId="0" fontId="18" fillId="0" borderId="0" xfId="8" applyFont="1" applyAlignment="1">
      <alignment horizontal="left" indent="1"/>
    </xf>
    <xf numFmtId="0" fontId="18" fillId="0" borderId="0" xfId="8" applyFont="1" applyAlignment="1">
      <alignment vertical="top"/>
    </xf>
    <xf numFmtId="0" fontId="18" fillId="0" borderId="0" xfId="8" applyFont="1"/>
    <xf numFmtId="0" fontId="18" fillId="0" borderId="0" xfId="23" applyFont="1"/>
    <xf numFmtId="0" fontId="10" fillId="0" borderId="0" xfId="8" applyAlignment="1">
      <alignment horizontal="center" vertical="top"/>
    </xf>
    <xf numFmtId="0" fontId="18" fillId="0" borderId="22" xfId="8" applyFont="1" applyBorder="1"/>
    <xf numFmtId="0" fontId="18" fillId="0" borderId="0" xfId="8" applyFont="1" applyAlignment="1">
      <alignment horizontal="left" vertical="top" wrapText="1"/>
    </xf>
    <xf numFmtId="0" fontId="8" fillId="0" borderId="0" xfId="8" applyFont="1" applyAlignment="1">
      <alignment vertical="top"/>
    </xf>
    <xf numFmtId="0" fontId="18" fillId="0" borderId="20" xfId="8" applyFont="1" applyBorder="1" applyAlignment="1">
      <alignment vertical="top"/>
    </xf>
    <xf numFmtId="0" fontId="10" fillId="0" borderId="20" xfId="8" applyBorder="1" applyAlignment="1">
      <alignment vertical="top" wrapText="1"/>
    </xf>
    <xf numFmtId="0" fontId="18" fillId="0" borderId="20" xfId="8" applyFont="1" applyBorder="1" applyAlignment="1">
      <alignment horizontal="left" vertical="top" wrapText="1"/>
    </xf>
    <xf numFmtId="0" fontId="10" fillId="0" borderId="20" xfId="8" applyBorder="1" applyAlignment="1">
      <alignment horizontal="right" vertical="top" wrapText="1"/>
    </xf>
    <xf numFmtId="0" fontId="10" fillId="0" borderId="20" xfId="8" applyBorder="1" applyAlignment="1">
      <alignment horizontal="left" vertical="top" wrapText="1"/>
    </xf>
    <xf numFmtId="0" fontId="66" fillId="2" borderId="0" xfId="23" applyFill="1"/>
    <xf numFmtId="0" fontId="10" fillId="2" borderId="0" xfId="0" applyFont="1" applyFill="1"/>
    <xf numFmtId="0" fontId="60" fillId="2" borderId="0" xfId="0" applyFont="1" applyFill="1"/>
    <xf numFmtId="0" fontId="23" fillId="0" borderId="0" xfId="0" applyFont="1" applyAlignment="1">
      <alignment horizontal="left"/>
    </xf>
    <xf numFmtId="164" fontId="10" fillId="2" borderId="0" xfId="1" applyNumberFormat="1" applyFont="1" applyFill="1" applyBorder="1" applyProtection="1"/>
    <xf numFmtId="0" fontId="8" fillId="2" borderId="1" xfId="0" applyFont="1" applyFill="1" applyBorder="1" applyAlignment="1">
      <alignment horizontal="center"/>
    </xf>
    <xf numFmtId="0" fontId="8" fillId="2" borderId="1" xfId="0" applyFont="1" applyFill="1" applyBorder="1"/>
    <xf numFmtId="0" fontId="23" fillId="2" borderId="1" xfId="0" applyFont="1" applyFill="1" applyBorder="1"/>
    <xf numFmtId="0" fontId="8" fillId="2" borderId="0" xfId="0" applyFont="1" applyFill="1" applyAlignment="1">
      <alignment horizontal="center"/>
    </xf>
    <xf numFmtId="0" fontId="89" fillId="2" borderId="0" xfId="0" applyFont="1" applyFill="1"/>
    <xf numFmtId="0" fontId="12" fillId="2" borderId="0" xfId="0" applyFont="1" applyFill="1" applyAlignment="1">
      <alignment horizontal="center"/>
    </xf>
    <xf numFmtId="0" fontId="12" fillId="2" borderId="0" xfId="0" applyFont="1" applyFill="1"/>
    <xf numFmtId="0" fontId="89" fillId="2" borderId="0" xfId="0" applyFont="1" applyFill="1" applyAlignment="1">
      <alignment horizontal="right"/>
    </xf>
    <xf numFmtId="0" fontId="16" fillId="2" borderId="3" xfId="0" applyFont="1" applyFill="1" applyBorder="1"/>
    <xf numFmtId="0" fontId="16" fillId="3" borderId="0" xfId="0" applyFont="1" applyFill="1"/>
    <xf numFmtId="0" fontId="38" fillId="13" borderId="0" xfId="23" applyFont="1" applyFill="1" applyAlignment="1">
      <alignment horizontal="center" vertical="center"/>
    </xf>
    <xf numFmtId="0" fontId="1" fillId="2" borderId="0" xfId="10" applyFill="1" applyAlignment="1">
      <alignment vertical="top"/>
    </xf>
    <xf numFmtId="0" fontId="1" fillId="0" borderId="0" xfId="10" applyAlignment="1">
      <alignment vertical="top"/>
    </xf>
    <xf numFmtId="0" fontId="61" fillId="2" borderId="0" xfId="10" applyFont="1" applyFill="1" applyAlignment="1">
      <alignment vertical="top"/>
    </xf>
    <xf numFmtId="0" fontId="21" fillId="2" borderId="0" xfId="10" applyFont="1" applyFill="1" applyAlignment="1">
      <alignment vertical="top"/>
    </xf>
    <xf numFmtId="0" fontId="21" fillId="0" borderId="0" xfId="10" applyFont="1" applyAlignment="1">
      <alignment vertical="top"/>
    </xf>
    <xf numFmtId="0" fontId="21" fillId="2" borderId="0" xfId="10" applyFont="1" applyFill="1" applyAlignment="1">
      <alignment vertical="top" wrapText="1"/>
    </xf>
    <xf numFmtId="0" fontId="25" fillId="0" borderId="0" xfId="10" quotePrefix="1" applyFont="1" applyAlignment="1">
      <alignment horizontal="left" vertical="top"/>
    </xf>
    <xf numFmtId="0" fontId="17" fillId="0" borderId="0" xfId="10" applyFont="1" applyAlignment="1">
      <alignment vertical="top"/>
    </xf>
    <xf numFmtId="0" fontId="25" fillId="2" borderId="0" xfId="10" quotePrefix="1" applyFont="1" applyFill="1" applyAlignment="1">
      <alignment horizontal="left" vertical="top"/>
    </xf>
    <xf numFmtId="0" fontId="25" fillId="2" borderId="0" xfId="10" applyFont="1" applyFill="1" applyAlignment="1">
      <alignment vertical="top"/>
    </xf>
    <xf numFmtId="0" fontId="17" fillId="2" borderId="0" xfId="10" quotePrefix="1" applyFont="1" applyFill="1" applyAlignment="1">
      <alignment vertical="top"/>
    </xf>
    <xf numFmtId="0" fontId="22" fillId="0" borderId="0" xfId="10" applyFont="1" applyAlignment="1">
      <alignment vertical="top"/>
    </xf>
    <xf numFmtId="0" fontId="17" fillId="2" borderId="0" xfId="10" quotePrefix="1" applyFont="1" applyFill="1" applyAlignment="1">
      <alignment horizontal="left" vertical="top"/>
    </xf>
    <xf numFmtId="0" fontId="21" fillId="2" borderId="0" xfId="10" applyFont="1" applyFill="1" applyAlignment="1">
      <alignment horizontal="left" vertical="top"/>
    </xf>
    <xf numFmtId="0" fontId="21" fillId="0" borderId="0" xfId="10" applyFont="1" applyAlignment="1">
      <alignment horizontal="justify" vertical="top" wrapText="1"/>
    </xf>
    <xf numFmtId="0" fontId="64" fillId="0" borderId="0" xfId="10" applyFont="1" applyAlignment="1">
      <alignment vertical="top"/>
    </xf>
    <xf numFmtId="0" fontId="1" fillId="2" borderId="0" xfId="10" applyFill="1" applyAlignment="1">
      <alignment horizontal="left" vertical="top"/>
    </xf>
    <xf numFmtId="164" fontId="16" fillId="4" borderId="31" xfId="1" applyNumberFormat="1" applyFont="1" applyFill="1" applyBorder="1" applyAlignment="1" applyProtection="1">
      <alignment vertical="center"/>
      <protection locked="0"/>
    </xf>
    <xf numFmtId="164" fontId="23" fillId="8" borderId="31" xfId="0" applyNumberFormat="1" applyFont="1" applyFill="1" applyBorder="1" applyAlignment="1">
      <alignment vertical="center"/>
    </xf>
    <xf numFmtId="0" fontId="8" fillId="2" borderId="10" xfId="0" applyFont="1" applyFill="1" applyBorder="1" applyAlignment="1">
      <alignment horizontal="center" vertical="center"/>
    </xf>
    <xf numFmtId="1" fontId="23" fillId="4" borderId="31" xfId="1" applyNumberFormat="1" applyFont="1" applyFill="1" applyBorder="1" applyAlignment="1" applyProtection="1">
      <alignment horizontal="center"/>
      <protection locked="0"/>
    </xf>
    <xf numFmtId="0" fontId="25" fillId="0" borderId="0" xfId="26" applyFont="1" applyAlignment="1">
      <alignment horizontal="left"/>
    </xf>
    <xf numFmtId="0" fontId="8" fillId="0" borderId="0" xfId="8" applyFont="1" applyAlignment="1">
      <alignment horizontal="right" indent="3"/>
    </xf>
    <xf numFmtId="0" fontId="25" fillId="0" borderId="0" xfId="24" applyFont="1" applyAlignment="1">
      <alignment horizontal="left"/>
    </xf>
    <xf numFmtId="0" fontId="93" fillId="0" borderId="0" xfId="5" applyFont="1" applyAlignment="1">
      <alignment horizontal="center"/>
    </xf>
    <xf numFmtId="0" fontId="94" fillId="0" borderId="0" xfId="5" applyFont="1" applyAlignment="1">
      <alignment horizontal="center"/>
    </xf>
    <xf numFmtId="0" fontId="52" fillId="0" borderId="5" xfId="5" applyFont="1" applyBorder="1"/>
    <xf numFmtId="9" fontId="21" fillId="2" borderId="5" xfId="0" applyNumberFormat="1" applyFont="1" applyFill="1" applyBorder="1" applyAlignment="1">
      <alignment horizontal="right"/>
    </xf>
    <xf numFmtId="1" fontId="22" fillId="2" borderId="9" xfId="0" applyNumberFormat="1" applyFont="1" applyFill="1" applyBorder="1" applyAlignment="1">
      <alignment horizontal="center"/>
    </xf>
    <xf numFmtId="1" fontId="22" fillId="2" borderId="8" xfId="0" applyNumberFormat="1" applyFont="1" applyFill="1" applyBorder="1" applyAlignment="1">
      <alignment horizontal="center"/>
    </xf>
    <xf numFmtId="1" fontId="22" fillId="2" borderId="21" xfId="0" applyNumberFormat="1" applyFont="1" applyFill="1" applyBorder="1" applyAlignment="1">
      <alignment horizontal="center"/>
    </xf>
    <xf numFmtId="1" fontId="80" fillId="0" borderId="12" xfId="5" applyNumberFormat="1" applyFont="1" applyBorder="1" applyAlignment="1">
      <alignment horizontal="center"/>
    </xf>
    <xf numFmtId="1" fontId="80" fillId="0" borderId="11" xfId="5" applyNumberFormat="1" applyFont="1" applyBorder="1" applyAlignment="1">
      <alignment horizontal="center"/>
    </xf>
    <xf numFmtId="0" fontId="52" fillId="0" borderId="0" xfId="5" applyFont="1" applyAlignment="1">
      <alignment horizontal="right"/>
    </xf>
    <xf numFmtId="173" fontId="21" fillId="2" borderId="0" xfId="0" applyNumberFormat="1" applyFont="1" applyFill="1" applyAlignment="1">
      <alignment horizontal="center"/>
    </xf>
    <xf numFmtId="0" fontId="59" fillId="17" borderId="0" xfId="5" applyFont="1" applyFill="1"/>
    <xf numFmtId="0" fontId="59" fillId="0" borderId="0" xfId="5" applyFont="1"/>
    <xf numFmtId="0" fontId="95" fillId="0" borderId="0" xfId="0" applyFont="1"/>
    <xf numFmtId="0" fontId="98" fillId="0" borderId="0" xfId="0" applyFont="1"/>
    <xf numFmtId="0" fontId="99" fillId="0" borderId="0" xfId="0" applyFont="1"/>
    <xf numFmtId="0" fontId="41" fillId="0" borderId="0" xfId="5" applyFont="1" applyAlignment="1">
      <alignment horizontal="right"/>
    </xf>
    <xf numFmtId="169" fontId="40" fillId="2" borderId="0" xfId="5" applyNumberFormat="1" applyFont="1" applyFill="1" applyAlignment="1">
      <alignment horizontal="right"/>
    </xf>
    <xf numFmtId="0" fontId="0" fillId="0" borderId="0" xfId="0" applyAlignment="1">
      <alignment horizontal="right"/>
    </xf>
    <xf numFmtId="0" fontId="41" fillId="2" borderId="0" xfId="5" applyFont="1" applyFill="1" applyAlignment="1">
      <alignment horizontal="right" vertical="top"/>
    </xf>
    <xf numFmtId="174" fontId="100" fillId="17" borderId="0" xfId="5" applyNumberFormat="1" applyFont="1" applyFill="1" applyAlignment="1">
      <alignment horizontal="right" vertical="top"/>
    </xf>
    <xf numFmtId="1" fontId="5" fillId="10" borderId="42" xfId="0" applyNumberFormat="1" applyFont="1" applyFill="1" applyBorder="1" applyAlignment="1">
      <alignment horizontal="center"/>
    </xf>
    <xf numFmtId="0" fontId="10" fillId="0" borderId="5" xfId="27" applyFont="1" applyBorder="1" applyAlignment="1">
      <alignment horizontal="center"/>
    </xf>
    <xf numFmtId="0" fontId="8" fillId="0" borderId="5" xfId="27" applyFont="1" applyBorder="1" applyAlignment="1">
      <alignment horizontal="right"/>
    </xf>
    <xf numFmtId="0" fontId="41" fillId="0" borderId="5" xfId="5" applyFont="1" applyBorder="1"/>
    <xf numFmtId="166" fontId="10" fillId="0" borderId="5" xfId="27" applyNumberFormat="1" applyFont="1" applyBorder="1" applyAlignment="1">
      <alignment horizontal="center"/>
    </xf>
    <xf numFmtId="9" fontId="5" fillId="2" borderId="0" xfId="0" applyNumberFormat="1" applyFont="1" applyFill="1" applyAlignment="1">
      <alignment horizontal="right"/>
    </xf>
    <xf numFmtId="171" fontId="10" fillId="0" borderId="0" xfId="27" applyNumberFormat="1" applyFont="1" applyAlignment="1">
      <alignment vertical="center"/>
    </xf>
    <xf numFmtId="0" fontId="10" fillId="0" borderId="21" xfId="27" applyFont="1" applyBorder="1" applyAlignment="1">
      <alignment horizontal="center"/>
    </xf>
    <xf numFmtId="0" fontId="10" fillId="0" borderId="5" xfId="27" applyFont="1" applyBorder="1"/>
    <xf numFmtId="0" fontId="102" fillId="2" borderId="0" xfId="0" applyFont="1" applyFill="1"/>
    <xf numFmtId="9" fontId="8" fillId="0" borderId="2" xfId="27" applyNumberFormat="1" applyFont="1" applyBorder="1" applyAlignment="1">
      <alignment horizontal="center"/>
    </xf>
    <xf numFmtId="0" fontId="10" fillId="0" borderId="43" xfId="27" applyFont="1" applyBorder="1" applyAlignment="1">
      <alignment horizontal="center"/>
    </xf>
    <xf numFmtId="0" fontId="41" fillId="2" borderId="10" xfId="5" applyFont="1" applyFill="1" applyBorder="1" applyAlignment="1">
      <alignment horizontal="center"/>
    </xf>
    <xf numFmtId="0" fontId="75" fillId="3" borderId="43" xfId="5" applyFont="1" applyFill="1" applyBorder="1" applyAlignment="1">
      <alignment horizontal="left"/>
    </xf>
    <xf numFmtId="0" fontId="8" fillId="0" borderId="45" xfId="27" applyFont="1" applyBorder="1" applyAlignment="1">
      <alignment horizontal="center"/>
    </xf>
    <xf numFmtId="6" fontId="10" fillId="0" borderId="44" xfId="27" applyNumberFormat="1" applyFont="1" applyBorder="1" applyAlignment="1">
      <alignment horizontal="right"/>
    </xf>
    <xf numFmtId="0" fontId="75" fillId="3" borderId="46" xfId="5" applyFont="1" applyFill="1" applyBorder="1" applyAlignment="1">
      <alignment horizontal="left"/>
    </xf>
    <xf numFmtId="0" fontId="75" fillId="3" borderId="0" xfId="5" applyFont="1" applyFill="1" applyAlignment="1">
      <alignment horizontal="left"/>
    </xf>
    <xf numFmtId="0" fontId="75" fillId="3" borderId="49" xfId="5" applyFont="1" applyFill="1" applyBorder="1" applyAlignment="1">
      <alignment horizontal="center"/>
    </xf>
    <xf numFmtId="0" fontId="17" fillId="0" borderId="0" xfId="25" applyFont="1" applyAlignment="1">
      <alignment horizontal="left" vertical="center" wrapText="1"/>
    </xf>
    <xf numFmtId="164" fontId="16" fillId="0" borderId="0" xfId="1" applyNumberFormat="1" applyFont="1" applyFill="1" applyBorder="1" applyProtection="1"/>
    <xf numFmtId="9" fontId="16" fillId="0" borderId="0" xfId="0" applyNumberFormat="1" applyFont="1"/>
    <xf numFmtId="164" fontId="16" fillId="0" borderId="0" xfId="0" applyNumberFormat="1" applyFont="1"/>
    <xf numFmtId="165" fontId="23" fillId="4" borderId="31" xfId="1" applyNumberFormat="1" applyFont="1" applyFill="1" applyBorder="1" applyAlignment="1" applyProtection="1">
      <alignment horizontal="center"/>
      <protection locked="0"/>
    </xf>
    <xf numFmtId="175" fontId="16" fillId="2" borderId="0" xfId="7" applyNumberFormat="1" applyFont="1" applyFill="1"/>
    <xf numFmtId="0" fontId="10" fillId="0" borderId="7" xfId="8" applyBorder="1" applyAlignment="1">
      <alignment horizontal="right"/>
    </xf>
    <xf numFmtId="8" fontId="10" fillId="0" borderId="44" xfId="27" applyNumberFormat="1" applyFont="1" applyBorder="1" applyAlignment="1">
      <alignment horizontal="right"/>
    </xf>
    <xf numFmtId="0" fontId="55" fillId="0" borderId="0" xfId="23" applyFont="1" applyAlignment="1">
      <alignment vertical="center"/>
    </xf>
    <xf numFmtId="6" fontId="55" fillId="0" borderId="0" xfId="23" applyNumberFormat="1" applyFont="1" applyAlignment="1">
      <alignment vertical="center"/>
    </xf>
    <xf numFmtId="6" fontId="55" fillId="0" borderId="16" xfId="23" applyNumberFormat="1" applyFont="1" applyBorder="1" applyAlignment="1">
      <alignment horizontal="center"/>
    </xf>
    <xf numFmtId="6" fontId="55" fillId="0" borderId="17" xfId="23" applyNumberFormat="1" applyFont="1" applyBorder="1" applyAlignment="1">
      <alignment horizontal="center"/>
    </xf>
    <xf numFmtId="6" fontId="55" fillId="0" borderId="18" xfId="23" applyNumberFormat="1" applyFont="1" applyBorder="1" applyAlignment="1">
      <alignment horizontal="center"/>
    </xf>
    <xf numFmtId="6" fontId="55" fillId="0" borderId="1" xfId="23" applyNumberFormat="1" applyFont="1" applyBorder="1" applyAlignment="1">
      <alignment horizontal="center"/>
    </xf>
    <xf numFmtId="6" fontId="55" fillId="0" borderId="19" xfId="23" applyNumberFormat="1" applyFont="1" applyBorder="1" applyAlignment="1">
      <alignment horizontal="center"/>
    </xf>
    <xf numFmtId="0" fontId="55" fillId="21" borderId="14" xfId="23" applyFont="1" applyFill="1" applyBorder="1" applyAlignment="1">
      <alignment horizontal="center" vertical="center" wrapText="1"/>
    </xf>
    <xf numFmtId="0" fontId="55" fillId="21" borderId="7" xfId="23" applyFont="1" applyFill="1" applyBorder="1" applyAlignment="1">
      <alignment horizontal="center" vertical="center" wrapText="1"/>
    </xf>
    <xf numFmtId="0" fontId="55" fillId="21" borderId="15" xfId="23" applyFont="1" applyFill="1" applyBorder="1" applyAlignment="1">
      <alignment horizontal="center" vertical="center" wrapText="1"/>
    </xf>
    <xf numFmtId="0" fontId="55" fillId="12" borderId="14" xfId="23" applyFont="1" applyFill="1" applyBorder="1" applyAlignment="1">
      <alignment horizontal="center" vertical="center" wrapText="1"/>
    </xf>
    <xf numFmtId="0" fontId="55" fillId="12" borderId="7" xfId="23" applyFont="1" applyFill="1" applyBorder="1" applyAlignment="1">
      <alignment horizontal="center" vertical="center" wrapText="1"/>
    </xf>
    <xf numFmtId="0" fontId="55" fillId="12" borderId="15" xfId="23" applyFont="1" applyFill="1" applyBorder="1" applyAlignment="1">
      <alignment horizontal="center" vertical="center" wrapText="1"/>
    </xf>
    <xf numFmtId="0" fontId="25" fillId="22" borderId="0" xfId="24" applyFont="1" applyFill="1" applyAlignment="1">
      <alignment horizontal="left"/>
    </xf>
    <xf numFmtId="0" fontId="17" fillId="23" borderId="0" xfId="24" applyFont="1" applyFill="1" applyAlignment="1">
      <alignment horizontal="left"/>
    </xf>
    <xf numFmtId="0" fontId="10" fillId="22" borderId="0" xfId="8" applyFill="1" applyAlignment="1">
      <alignment horizontal="left"/>
    </xf>
    <xf numFmtId="0" fontId="62" fillId="0" borderId="0" xfId="23" applyFont="1" applyAlignment="1">
      <alignment horizontal="left" vertical="center" wrapText="1"/>
    </xf>
    <xf numFmtId="0" fontId="17" fillId="0" borderId="0" xfId="23" applyFont="1" applyAlignment="1">
      <alignment horizontal="center" vertical="center" wrapText="1"/>
    </xf>
    <xf numFmtId="0" fontId="25" fillId="2" borderId="0" xfId="8" applyFont="1" applyFill="1"/>
    <xf numFmtId="0" fontId="104" fillId="2" borderId="0" xfId="8" applyFont="1" applyFill="1"/>
    <xf numFmtId="0" fontId="17" fillId="0" borderId="0" xfId="8" applyFont="1" applyProtection="1">
      <protection locked="0"/>
    </xf>
    <xf numFmtId="0" fontId="17" fillId="0" borderId="0" xfId="8" applyFont="1" applyAlignment="1">
      <alignment horizontal="right"/>
    </xf>
    <xf numFmtId="0" fontId="25" fillId="22" borderId="0" xfId="23" applyFont="1" applyFill="1" applyAlignment="1">
      <alignment horizontal="left"/>
    </xf>
    <xf numFmtId="0" fontId="17" fillId="22" borderId="0" xfId="23" applyFont="1" applyFill="1"/>
    <xf numFmtId="0" fontId="17" fillId="0" borderId="0" xfId="24" applyFont="1" applyAlignment="1">
      <alignment vertical="top" wrapText="1"/>
    </xf>
    <xf numFmtId="0" fontId="17" fillId="0" borderId="0" xfId="24" applyFont="1" applyAlignment="1">
      <alignment horizontal="right" vertical="top" wrapText="1"/>
    </xf>
    <xf numFmtId="0" fontId="62" fillId="0" borderId="0" xfId="24" applyFont="1" applyAlignment="1">
      <alignment horizontal="right" vertical="top"/>
    </xf>
    <xf numFmtId="0" fontId="10" fillId="0" borderId="1" xfId="8" applyBorder="1"/>
    <xf numFmtId="0" fontId="10" fillId="0" borderId="1" xfId="8" applyBorder="1" applyAlignment="1">
      <alignment wrapText="1"/>
    </xf>
    <xf numFmtId="0" fontId="10" fillId="0" borderId="1" xfId="8" applyBorder="1" applyAlignment="1">
      <alignment horizontal="right" wrapText="1"/>
    </xf>
    <xf numFmtId="0" fontId="10" fillId="0" borderId="1" xfId="8" applyBorder="1" applyAlignment="1">
      <alignment horizontal="left" wrapText="1"/>
    </xf>
    <xf numFmtId="0" fontId="10" fillId="0" borderId="0" xfId="8" applyAlignment="1">
      <alignment horizontal="left" wrapText="1"/>
    </xf>
    <xf numFmtId="0" fontId="17" fillId="2" borderId="0" xfId="10" applyFont="1" applyFill="1" applyAlignment="1">
      <alignment vertical="top" wrapText="1"/>
    </xf>
    <xf numFmtId="0" fontId="17" fillId="0" borderId="0" xfId="24" applyFont="1" applyAlignment="1">
      <alignment wrapText="1"/>
    </xf>
    <xf numFmtId="0" fontId="9" fillId="0" borderId="0" xfId="10" applyFont="1" applyAlignment="1">
      <alignment vertical="top"/>
    </xf>
    <xf numFmtId="0" fontId="15" fillId="0" borderId="0" xfId="10" applyFont="1" applyAlignment="1">
      <alignment vertical="center"/>
    </xf>
    <xf numFmtId="0" fontId="62" fillId="0" borderId="0" xfId="10" applyFont="1" applyAlignment="1">
      <alignment vertical="center"/>
    </xf>
    <xf numFmtId="0" fontId="15" fillId="0" borderId="22" xfId="10" applyFont="1" applyBorder="1" applyAlignment="1">
      <alignment vertical="center"/>
    </xf>
    <xf numFmtId="0" fontId="17" fillId="0" borderId="0" xfId="24" applyFont="1" applyAlignment="1">
      <alignment horizontal="justify" vertical="top" wrapText="1"/>
    </xf>
    <xf numFmtId="0" fontId="17" fillId="15" borderId="29" xfId="24" applyFont="1" applyFill="1" applyBorder="1" applyAlignment="1">
      <alignment horizontal="left" vertical="center"/>
    </xf>
    <xf numFmtId="0" fontId="17" fillId="0" borderId="0" xfId="24" applyFont="1" applyAlignment="1">
      <alignment horizontal="center" vertical="center"/>
    </xf>
    <xf numFmtId="0" fontId="25" fillId="0" borderId="16" xfId="24" applyFont="1" applyBorder="1" applyAlignment="1">
      <alignment horizontal="center" vertical="center"/>
    </xf>
    <xf numFmtId="0" fontId="7" fillId="0" borderId="16" xfId="24" applyFont="1" applyBorder="1" applyAlignment="1">
      <alignment horizontal="center" vertical="center"/>
    </xf>
    <xf numFmtId="0" fontId="25" fillId="22" borderId="16" xfId="24" applyFont="1" applyFill="1" applyBorder="1" applyAlignment="1">
      <alignment horizontal="center" vertical="center"/>
    </xf>
    <xf numFmtId="0" fontId="25" fillId="0" borderId="0" xfId="24" applyFont="1" applyAlignment="1">
      <alignment horizontal="center" vertical="center"/>
    </xf>
    <xf numFmtId="0" fontId="17" fillId="0" borderId="16" xfId="24" applyFont="1" applyBorder="1" applyAlignment="1">
      <alignment horizontal="center" vertical="center"/>
    </xf>
    <xf numFmtId="0" fontId="65" fillId="0" borderId="16" xfId="24" applyFont="1" applyBorder="1" applyAlignment="1">
      <alignment horizontal="center" vertical="center" wrapText="1"/>
    </xf>
    <xf numFmtId="0" fontId="71" fillId="0" borderId="16" xfId="24" applyFont="1" applyBorder="1" applyAlignment="1">
      <alignment horizontal="center" vertical="center" wrapText="1"/>
    </xf>
    <xf numFmtId="0" fontId="25" fillId="0" borderId="16" xfId="24" applyFont="1" applyBorder="1" applyAlignment="1">
      <alignment horizontal="center" vertical="center" wrapText="1"/>
    </xf>
    <xf numFmtId="0" fontId="17" fillId="2" borderId="16" xfId="24" applyFont="1" applyFill="1" applyBorder="1" applyAlignment="1">
      <alignment horizontal="center" vertical="center"/>
    </xf>
    <xf numFmtId="0" fontId="17" fillId="2" borderId="18" xfId="24" applyFont="1" applyFill="1" applyBorder="1" applyAlignment="1">
      <alignment horizontal="center" vertical="center"/>
    </xf>
    <xf numFmtId="0" fontId="17" fillId="0" borderId="18" xfId="24" applyFont="1" applyBorder="1" applyAlignment="1">
      <alignment horizontal="center" vertical="center"/>
    </xf>
    <xf numFmtId="0" fontId="4" fillId="0" borderId="0" xfId="23" applyFont="1" applyAlignment="1">
      <alignment horizontal="center" vertical="center"/>
    </xf>
    <xf numFmtId="0" fontId="64" fillId="2" borderId="0" xfId="24" applyFont="1" applyFill="1" applyAlignment="1">
      <alignment horizontal="left"/>
    </xf>
    <xf numFmtId="0" fontId="17" fillId="0" borderId="0" xfId="25" applyFont="1" applyAlignment="1">
      <alignment vertical="top" wrapText="1"/>
    </xf>
    <xf numFmtId="0" fontId="46" fillId="0" borderId="0" xfId="25" applyFont="1"/>
    <xf numFmtId="0" fontId="17" fillId="0" borderId="0" xfId="25" applyFont="1"/>
    <xf numFmtId="0" fontId="17" fillId="2" borderId="0" xfId="25" applyFont="1" applyFill="1" applyAlignment="1">
      <alignment vertical="top" wrapText="1"/>
    </xf>
    <xf numFmtId="0" fontId="25" fillId="2" borderId="0" xfId="24" applyFont="1" applyFill="1" applyAlignment="1">
      <alignment horizontal="left" vertical="top"/>
    </xf>
    <xf numFmtId="0" fontId="17" fillId="2" borderId="0" xfId="24" applyFont="1" applyFill="1" applyAlignment="1">
      <alignment vertical="top" wrapText="1"/>
    </xf>
    <xf numFmtId="0" fontId="17" fillId="2" borderId="0" xfId="24" applyFont="1" applyFill="1"/>
    <xf numFmtId="0" fontId="17" fillId="2" borderId="0" xfId="25" applyFont="1" applyFill="1"/>
    <xf numFmtId="0" fontId="17" fillId="2" borderId="0" xfId="24" applyFont="1" applyFill="1" applyAlignment="1">
      <alignment wrapText="1"/>
    </xf>
    <xf numFmtId="0" fontId="17" fillId="2" borderId="0" xfId="24" applyFont="1" applyFill="1" applyAlignment="1">
      <alignment vertical="top"/>
    </xf>
    <xf numFmtId="0" fontId="17" fillId="2" borderId="2" xfId="25" applyFont="1" applyFill="1" applyBorder="1" applyAlignment="1">
      <alignment vertical="top"/>
    </xf>
    <xf numFmtId="0" fontId="17" fillId="2" borderId="0" xfId="25" applyFont="1" applyFill="1" applyAlignment="1">
      <alignment vertical="top"/>
    </xf>
    <xf numFmtId="0" fontId="17" fillId="0" borderId="2" xfId="24" applyFont="1" applyBorder="1"/>
    <xf numFmtId="0" fontId="17" fillId="0" borderId="0" xfId="25" applyFont="1" applyAlignment="1">
      <alignment vertical="top"/>
    </xf>
    <xf numFmtId="0" fontId="46" fillId="22" borderId="0" xfId="25" applyFont="1" applyFill="1" applyAlignment="1">
      <alignment horizontal="left" indent="1"/>
    </xf>
    <xf numFmtId="0" fontId="17" fillId="22" borderId="0" xfId="24" applyFont="1" applyFill="1" applyAlignment="1">
      <alignment horizontal="left"/>
    </xf>
    <xf numFmtId="0" fontId="17" fillId="22" borderId="0" xfId="25" applyFont="1" applyFill="1" applyAlignment="1">
      <alignment horizontal="left"/>
    </xf>
    <xf numFmtId="0" fontId="7" fillId="0" borderId="0" xfId="23" applyFont="1" applyAlignment="1">
      <alignment horizontal="left"/>
    </xf>
    <xf numFmtId="0" fontId="41" fillId="2" borderId="0" xfId="5" applyFont="1" applyFill="1" applyAlignment="1">
      <alignment horizontal="justify" vertical="center" wrapText="1"/>
    </xf>
    <xf numFmtId="0" fontId="106" fillId="24" borderId="0" xfId="0" applyFont="1" applyFill="1"/>
    <xf numFmtId="0" fontId="106"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7" fillId="0" borderId="0" xfId="0" applyFont="1"/>
    <xf numFmtId="0" fontId="118" fillId="0" borderId="0" xfId="0" applyFont="1"/>
    <xf numFmtId="0" fontId="120" fillId="0" borderId="0" xfId="0" applyFont="1"/>
    <xf numFmtId="0" fontId="119" fillId="0" borderId="0" xfId="0" applyFont="1" applyAlignment="1">
      <alignment wrapText="1"/>
    </xf>
    <xf numFmtId="0" fontId="121" fillId="0" borderId="29" xfId="0" applyFont="1" applyBorder="1"/>
    <xf numFmtId="0" fontId="121" fillId="0" borderId="29" xfId="0" applyFont="1" applyBorder="1" applyAlignment="1">
      <alignment wrapText="1"/>
    </xf>
    <xf numFmtId="0" fontId="122" fillId="0" borderId="0" xfId="0" applyFont="1"/>
    <xf numFmtId="0" fontId="121" fillId="0" borderId="0" xfId="0" applyFont="1"/>
    <xf numFmtId="10" fontId="122" fillId="25" borderId="29" xfId="0" applyNumberFormat="1" applyFont="1" applyFill="1" applyBorder="1"/>
    <xf numFmtId="0" fontId="122" fillId="0" borderId="29" xfId="0" applyFont="1" applyBorder="1" applyAlignment="1">
      <alignment wrapText="1"/>
    </xf>
    <xf numFmtId="0" fontId="122" fillId="0" borderId="22" xfId="0" applyFont="1" applyBorder="1"/>
    <xf numFmtId="0" fontId="117" fillId="0" borderId="29" xfId="0" applyFont="1" applyBorder="1"/>
    <xf numFmtId="0" fontId="121" fillId="14" borderId="29" xfId="0" applyFont="1" applyFill="1" applyBorder="1"/>
    <xf numFmtId="0" fontId="121" fillId="26" borderId="29" xfId="0" applyFont="1" applyFill="1" applyBorder="1"/>
    <xf numFmtId="0" fontId="121" fillId="26" borderId="29" xfId="0" applyFont="1" applyFill="1" applyBorder="1" applyAlignment="1">
      <alignment wrapText="1"/>
    </xf>
    <xf numFmtId="0" fontId="122" fillId="0" borderId="29" xfId="0" applyFont="1" applyBorder="1"/>
    <xf numFmtId="0" fontId="122" fillId="14" borderId="29" xfId="0" applyFont="1" applyFill="1" applyBorder="1"/>
    <xf numFmtId="0" fontId="117" fillId="0" borderId="52" xfId="0" applyFont="1" applyBorder="1"/>
    <xf numFmtId="0" fontId="117" fillId="0" borderId="53" xfId="0" applyFont="1" applyBorder="1"/>
    <xf numFmtId="0" fontId="121" fillId="24" borderId="29" xfId="0" applyFont="1" applyFill="1" applyBorder="1" applyAlignment="1">
      <alignment wrapText="1"/>
    </xf>
    <xf numFmtId="0" fontId="121" fillId="27" borderId="29" xfId="0" applyFont="1" applyFill="1" applyBorder="1" applyAlignment="1">
      <alignment wrapText="1"/>
    </xf>
    <xf numFmtId="0" fontId="121" fillId="28" borderId="0" xfId="0" applyFont="1" applyFill="1" applyAlignment="1">
      <alignment wrapText="1"/>
    </xf>
    <xf numFmtId="0" fontId="114" fillId="0" borderId="0" xfId="0" applyFont="1" applyAlignment="1">
      <alignment wrapText="1"/>
    </xf>
    <xf numFmtId="0" fontId="113" fillId="0" borderId="0" xfId="0" applyFont="1" applyAlignment="1">
      <alignment horizontal="right"/>
    </xf>
    <xf numFmtId="3" fontId="113" fillId="0" borderId="0" xfId="0" applyNumberFormat="1" applyFont="1"/>
    <xf numFmtId="176" fontId="121" fillId="25" borderId="29" xfId="0" applyNumberFormat="1" applyFont="1" applyFill="1" applyBorder="1"/>
    <xf numFmtId="166" fontId="121" fillId="25" borderId="29" xfId="0" applyNumberFormat="1" applyFont="1" applyFill="1" applyBorder="1"/>
    <xf numFmtId="176" fontId="122" fillId="25" borderId="29" xfId="0" applyNumberFormat="1" applyFont="1" applyFill="1" applyBorder="1"/>
    <xf numFmtId="166" fontId="122" fillId="25" borderId="29" xfId="0" applyNumberFormat="1" applyFont="1" applyFill="1" applyBorder="1"/>
    <xf numFmtId="176" fontId="122" fillId="0" borderId="0" xfId="0" applyNumberFormat="1" applyFont="1"/>
    <xf numFmtId="176" fontId="121" fillId="0" borderId="0" xfId="0" applyNumberFormat="1" applyFont="1"/>
    <xf numFmtId="176" fontId="123" fillId="0" borderId="0" xfId="0" applyNumberFormat="1" applyFont="1"/>
    <xf numFmtId="0" fontId="8" fillId="2" borderId="0" xfId="8" applyFont="1" applyFill="1"/>
    <xf numFmtId="175" fontId="8" fillId="0" borderId="0" xfId="7" applyNumberFormat="1" applyFont="1" applyFill="1" applyBorder="1" applyProtection="1"/>
    <xf numFmtId="166" fontId="8" fillId="0" borderId="0" xfId="8" applyNumberFormat="1" applyFont="1"/>
    <xf numFmtId="0" fontId="10" fillId="0" borderId="0" xfId="8" applyProtection="1">
      <protection locked="0"/>
    </xf>
    <xf numFmtId="0" fontId="12" fillId="0" borderId="2" xfId="8" applyFont="1" applyBorder="1"/>
    <xf numFmtId="0" fontId="10" fillId="0" borderId="2" xfId="8" applyBorder="1" applyAlignment="1">
      <alignment horizontal="left"/>
    </xf>
    <xf numFmtId="0" fontId="12" fillId="0" borderId="0" xfId="8" applyFont="1"/>
    <xf numFmtId="165" fontId="23" fillId="0" borderId="0" xfId="1" applyNumberFormat="1" applyFont="1" applyFill="1" applyBorder="1" applyAlignment="1" applyProtection="1">
      <alignment horizontal="center"/>
      <protection locked="0"/>
    </xf>
    <xf numFmtId="0" fontId="115" fillId="0" borderId="0" xfId="0" applyFont="1" applyAlignment="1">
      <alignment vertical="center"/>
    </xf>
    <xf numFmtId="0" fontId="16" fillId="2" borderId="22" xfId="0" applyFont="1" applyFill="1" applyBorder="1"/>
    <xf numFmtId="0" fontId="16" fillId="0" borderId="29" xfId="0" applyFont="1" applyBorder="1"/>
    <xf numFmtId="0" fontId="17" fillId="0" borderId="0" xfId="10" applyFont="1" applyAlignment="1">
      <alignment horizontal="justify" vertical="top" wrapText="1"/>
    </xf>
    <xf numFmtId="0" fontId="25" fillId="0" borderId="0" xfId="8" applyFont="1" applyAlignment="1">
      <alignment horizontal="left"/>
    </xf>
    <xf numFmtId="0" fontId="10" fillId="0" borderId="0" xfId="0" applyFont="1"/>
    <xf numFmtId="0" fontId="8" fillId="24" borderId="0" xfId="0" applyFont="1" applyFill="1"/>
    <xf numFmtId="0" fontId="10" fillId="24" borderId="0" xfId="0" applyFont="1" applyFill="1"/>
    <xf numFmtId="0" fontId="10" fillId="0" borderId="0" xfId="0" applyFont="1" applyAlignment="1">
      <alignment wrapText="1"/>
    </xf>
    <xf numFmtId="0" fontId="17" fillId="0" borderId="0" xfId="23" applyFont="1" applyAlignment="1">
      <alignment vertical="center" wrapText="1"/>
    </xf>
    <xf numFmtId="0" fontId="17" fillId="0" borderId="0" xfId="23" applyFont="1" applyAlignment="1">
      <alignment vertical="top" wrapText="1"/>
    </xf>
    <xf numFmtId="0" fontId="62" fillId="0" borderId="0" xfId="23" applyFont="1" applyAlignment="1">
      <alignment vertical="top" wrapText="1"/>
    </xf>
    <xf numFmtId="0" fontId="8" fillId="0" borderId="0" xfId="0" applyFont="1"/>
    <xf numFmtId="0" fontId="125" fillId="0" borderId="0" xfId="0" applyFont="1"/>
    <xf numFmtId="0" fontId="62" fillId="0" borderId="0" xfId="0" applyFont="1" applyAlignment="1">
      <alignment wrapText="1"/>
    </xf>
    <xf numFmtId="0" fontId="25" fillId="0" borderId="0" xfId="0" applyFont="1"/>
    <xf numFmtId="0" fontId="10" fillId="24" borderId="0" xfId="0" applyFont="1" applyFill="1" applyAlignment="1">
      <alignment wrapText="1"/>
    </xf>
    <xf numFmtId="0" fontId="18" fillId="24" borderId="0" xfId="0" applyFont="1" applyFill="1"/>
    <xf numFmtId="0" fontId="126" fillId="12" borderId="0" xfId="0" applyFont="1" applyFill="1"/>
    <xf numFmtId="0" fontId="2" fillId="12" borderId="0" xfId="0" applyFont="1" applyFill="1"/>
    <xf numFmtId="0" fontId="14" fillId="12" borderId="0" xfId="0" applyFont="1" applyFill="1"/>
    <xf numFmtId="0" fontId="13" fillId="12" borderId="0" xfId="0" applyFont="1" applyFill="1"/>
    <xf numFmtId="0" fontId="10" fillId="2" borderId="54" xfId="0" applyFont="1" applyFill="1" applyBorder="1"/>
    <xf numFmtId="0" fontId="10" fillId="0" borderId="54" xfId="0" applyFont="1" applyBorder="1"/>
    <xf numFmtId="0" fontId="62" fillId="0" borderId="0" xfId="10" applyFont="1" applyAlignment="1">
      <alignment horizontal="center" vertical="center"/>
    </xf>
    <xf numFmtId="0" fontId="23" fillId="2" borderId="52" xfId="0" applyFont="1" applyFill="1" applyBorder="1" applyAlignment="1">
      <alignment vertical="center"/>
    </xf>
    <xf numFmtId="0" fontId="8" fillId="2" borderId="57" xfId="0" applyFont="1" applyFill="1" applyBorder="1" applyAlignment="1">
      <alignment vertical="center"/>
    </xf>
    <xf numFmtId="0" fontId="108" fillId="0" borderId="0" xfId="23" applyFont="1"/>
    <xf numFmtId="0" fontId="16" fillId="8" borderId="58" xfId="0" applyFont="1" applyFill="1" applyBorder="1"/>
    <xf numFmtId="164" fontId="23" fillId="8" borderId="58" xfId="0" applyNumberFormat="1" applyFont="1" applyFill="1" applyBorder="1" applyAlignment="1">
      <alignment vertical="center"/>
    </xf>
    <xf numFmtId="0" fontId="16" fillId="2" borderId="58" xfId="0" applyFont="1" applyFill="1" applyBorder="1"/>
    <xf numFmtId="0" fontId="18" fillId="2" borderId="58" xfId="0" applyFont="1" applyFill="1" applyBorder="1"/>
    <xf numFmtId="166" fontId="18" fillId="6" borderId="58" xfId="2" applyNumberFormat="1" applyFont="1" applyFill="1" applyBorder="1" applyAlignment="1" applyProtection="1"/>
    <xf numFmtId="164" fontId="18" fillId="6" borderId="58" xfId="2" applyNumberFormat="1" applyFont="1" applyFill="1" applyBorder="1" applyAlignment="1" applyProtection="1"/>
    <xf numFmtId="0" fontId="10" fillId="2" borderId="58" xfId="0" applyFont="1" applyFill="1" applyBorder="1"/>
    <xf numFmtId="0" fontId="8" fillId="8" borderId="58" xfId="0" applyFont="1" applyFill="1" applyBorder="1"/>
    <xf numFmtId="166" fontId="16" fillId="8" borderId="58" xfId="0" applyNumberFormat="1" applyFont="1" applyFill="1" applyBorder="1" applyAlignment="1">
      <alignment vertical="center"/>
    </xf>
    <xf numFmtId="164" fontId="16" fillId="4" borderId="58" xfId="1" applyNumberFormat="1" applyFont="1" applyFill="1" applyBorder="1" applyProtection="1">
      <protection locked="0"/>
    </xf>
    <xf numFmtId="0" fontId="16" fillId="0" borderId="58" xfId="0" applyFont="1" applyBorder="1"/>
    <xf numFmtId="0" fontId="10" fillId="0" borderId="58" xfId="0" applyFont="1" applyBorder="1"/>
    <xf numFmtId="166" fontId="16" fillId="6" borderId="58" xfId="0" applyNumberFormat="1" applyFont="1" applyFill="1" applyBorder="1" applyAlignment="1">
      <alignment vertical="center"/>
    </xf>
    <xf numFmtId="166" fontId="16" fillId="6" borderId="58" xfId="0" applyNumberFormat="1" applyFont="1" applyFill="1" applyBorder="1"/>
    <xf numFmtId="164" fontId="16" fillId="4" borderId="58" xfId="0" applyNumberFormat="1" applyFont="1" applyFill="1" applyBorder="1" applyProtection="1">
      <protection locked="0"/>
    </xf>
    <xf numFmtId="0" fontId="16" fillId="2" borderId="59" xfId="0" applyFont="1" applyFill="1" applyBorder="1"/>
    <xf numFmtId="164" fontId="16" fillId="4" borderId="59" xfId="1" applyNumberFormat="1" applyFont="1" applyFill="1" applyBorder="1" applyAlignment="1" applyProtection="1">
      <alignment vertical="center"/>
      <protection locked="0"/>
    </xf>
    <xf numFmtId="0" fontId="16" fillId="0" borderId="55" xfId="0" applyFont="1" applyBorder="1"/>
    <xf numFmtId="0" fontId="10" fillId="2" borderId="60" xfId="0" applyFont="1" applyFill="1" applyBorder="1"/>
    <xf numFmtId="0" fontId="127" fillId="0" borderId="0" xfId="26" applyFont="1" applyAlignment="1">
      <alignment horizontal="left" vertical="center"/>
    </xf>
    <xf numFmtId="0" fontId="128" fillId="0" borderId="0" xfId="0" applyFont="1" applyAlignment="1">
      <alignment vertical="center"/>
    </xf>
    <xf numFmtId="0" fontId="0" fillId="0" borderId="0" xfId="0" applyAlignment="1">
      <alignment vertical="center"/>
    </xf>
    <xf numFmtId="0" fontId="48" fillId="0" borderId="0" xfId="23" applyFont="1" applyAlignment="1">
      <alignment vertical="center"/>
    </xf>
    <xf numFmtId="0" fontId="25" fillId="0" borderId="66" xfId="24" applyFont="1" applyBorder="1" applyAlignment="1" applyProtection="1">
      <alignment horizontal="center"/>
      <protection locked="0"/>
    </xf>
    <xf numFmtId="0" fontId="18" fillId="0" borderId="66" xfId="8" applyFont="1" applyBorder="1" applyAlignment="1">
      <alignment vertical="top"/>
    </xf>
    <xf numFmtId="0" fontId="10" fillId="0" borderId="66" xfId="8" applyBorder="1" applyAlignment="1">
      <alignment vertical="top" wrapText="1"/>
    </xf>
    <xf numFmtId="0" fontId="18" fillId="0" borderId="66" xfId="8" applyFont="1" applyBorder="1" applyAlignment="1">
      <alignment horizontal="left" vertical="top" wrapText="1"/>
    </xf>
    <xf numFmtId="0" fontId="10" fillId="0" borderId="66" xfId="8" applyBorder="1" applyAlignment="1">
      <alignment horizontal="right" vertical="top" wrapText="1"/>
    </xf>
    <xf numFmtId="0" fontId="10" fillId="0" borderId="66" xfId="8" applyBorder="1" applyAlignment="1">
      <alignment horizontal="left" vertical="top" wrapText="1"/>
    </xf>
    <xf numFmtId="0" fontId="10" fillId="2" borderId="67" xfId="0" applyFont="1" applyFill="1" applyBorder="1"/>
    <xf numFmtId="0" fontId="23" fillId="0" borderId="65" xfId="0" applyFont="1" applyBorder="1"/>
    <xf numFmtId="0" fontId="23" fillId="0" borderId="67" xfId="0" applyFont="1" applyBorder="1"/>
    <xf numFmtId="38" fontId="16" fillId="2" borderId="66" xfId="0" applyNumberFormat="1" applyFont="1" applyFill="1" applyBorder="1"/>
    <xf numFmtId="38" fontId="16" fillId="2" borderId="65" xfId="0" applyNumberFormat="1" applyFont="1" applyFill="1" applyBorder="1"/>
    <xf numFmtId="38" fontId="16" fillId="2" borderId="66" xfId="0" applyNumberFormat="1" applyFont="1" applyFill="1" applyBorder="1" applyProtection="1">
      <protection locked="0"/>
    </xf>
    <xf numFmtId="0" fontId="77" fillId="3" borderId="65" xfId="5" applyFont="1" applyFill="1" applyBorder="1" applyAlignment="1">
      <alignment horizontal="center"/>
    </xf>
    <xf numFmtId="0" fontId="16" fillId="2" borderId="66" xfId="0" applyFont="1" applyFill="1" applyBorder="1"/>
    <xf numFmtId="0" fontId="121" fillId="0" borderId="66" xfId="0" applyFont="1" applyBorder="1"/>
    <xf numFmtId="9" fontId="41" fillId="2" borderId="69" xfId="2" quotePrefix="1" applyFont="1" applyFill="1" applyBorder="1" applyAlignment="1" applyProtection="1">
      <alignment horizontal="left"/>
    </xf>
    <xf numFmtId="5" fontId="41" fillId="0" borderId="66" xfId="5" applyNumberFormat="1" applyFont="1" applyBorder="1" applyAlignment="1">
      <alignment horizontal="center"/>
    </xf>
    <xf numFmtId="9" fontId="5" fillId="2" borderId="69" xfId="0" applyNumberFormat="1" applyFont="1" applyFill="1" applyBorder="1" applyAlignment="1">
      <alignment horizontal="center"/>
    </xf>
    <xf numFmtId="1" fontId="5" fillId="2" borderId="70" xfId="0" applyNumberFormat="1" applyFont="1" applyFill="1" applyBorder="1" applyAlignment="1">
      <alignment horizontal="center"/>
    </xf>
    <xf numFmtId="9" fontId="5" fillId="2" borderId="73" xfId="0" applyNumberFormat="1" applyFont="1" applyFill="1" applyBorder="1" applyAlignment="1">
      <alignment horizontal="center"/>
    </xf>
    <xf numFmtId="1" fontId="5" fillId="2" borderId="74" xfId="0" applyNumberFormat="1" applyFont="1" applyFill="1" applyBorder="1" applyAlignment="1">
      <alignment horizontal="center"/>
    </xf>
    <xf numFmtId="9" fontId="5" fillId="10" borderId="69" xfId="0" applyNumberFormat="1" applyFont="1" applyFill="1" applyBorder="1" applyAlignment="1">
      <alignment horizontal="center"/>
    </xf>
    <xf numFmtId="1" fontId="5" fillId="10" borderId="70" xfId="0" applyNumberFormat="1" applyFont="1" applyFill="1" applyBorder="1" applyAlignment="1">
      <alignment horizontal="center"/>
    </xf>
    <xf numFmtId="9" fontId="5" fillId="10" borderId="73" xfId="0" applyNumberFormat="1" applyFont="1" applyFill="1" applyBorder="1" applyAlignment="1">
      <alignment horizontal="center"/>
    </xf>
    <xf numFmtId="1" fontId="5" fillId="10" borderId="74" xfId="0" applyNumberFormat="1" applyFont="1" applyFill="1" applyBorder="1" applyAlignment="1">
      <alignment horizontal="center"/>
    </xf>
    <xf numFmtId="0" fontId="10" fillId="10" borderId="73" xfId="8" applyFill="1" applyBorder="1" applyAlignment="1" applyProtection="1">
      <alignment horizontal="left"/>
      <protection locked="0"/>
    </xf>
    <xf numFmtId="0" fontId="10" fillId="10" borderId="77" xfId="8" applyFill="1" applyBorder="1" applyAlignment="1" applyProtection="1">
      <alignment horizontal="left"/>
      <protection locked="0"/>
    </xf>
    <xf numFmtId="0" fontId="10" fillId="10" borderId="76" xfId="8" applyFill="1" applyBorder="1" applyAlignment="1" applyProtection="1">
      <alignment horizontal="left"/>
      <protection locked="0"/>
    </xf>
    <xf numFmtId="0" fontId="129" fillId="16" borderId="0" xfId="8" applyFont="1" applyFill="1"/>
    <xf numFmtId="0" fontId="130" fillId="0" borderId="0" xfId="23" applyFont="1"/>
    <xf numFmtId="0" fontId="62" fillId="0" borderId="0" xfId="23" applyFont="1" applyAlignment="1">
      <alignment horizontal="left" vertical="top" wrapText="1"/>
    </xf>
    <xf numFmtId="0" fontId="17" fillId="0" borderId="0" xfId="23" applyFont="1" applyAlignment="1">
      <alignment horizontal="left" vertical="center" wrapText="1"/>
    </xf>
    <xf numFmtId="0" fontId="17" fillId="0" borderId="0" xfId="25" applyFont="1" applyAlignment="1">
      <alignment horizontal="left" wrapText="1"/>
    </xf>
    <xf numFmtId="0" fontId="17" fillId="2" borderId="0" xfId="25" applyFont="1" applyFill="1" applyAlignment="1">
      <alignment horizontal="left" vertical="top" wrapText="1"/>
    </xf>
    <xf numFmtId="0" fontId="17" fillId="2" borderId="0" xfId="24" applyFont="1" applyFill="1" applyAlignment="1">
      <alignment horizontal="left" vertical="top" wrapText="1"/>
    </xf>
    <xf numFmtId="0" fontId="17" fillId="0" borderId="0" xfId="24" applyFont="1" applyAlignment="1">
      <alignment horizontal="left" vertical="top" wrapText="1"/>
    </xf>
    <xf numFmtId="0" fontId="17" fillId="0" borderId="0" xfId="25" applyFont="1" applyAlignment="1">
      <alignment horizontal="left" vertical="top" wrapText="1"/>
    </xf>
    <xf numFmtId="0" fontId="66" fillId="0" borderId="0" xfId="23" applyAlignment="1">
      <alignment horizontal="left"/>
    </xf>
    <xf numFmtId="0" fontId="25" fillId="0" borderId="0" xfId="24" applyFont="1" applyAlignment="1">
      <alignment horizontal="left" wrapText="1"/>
    </xf>
    <xf numFmtId="0" fontId="25" fillId="0" borderId="17" xfId="24" applyFont="1" applyBorder="1" applyAlignment="1">
      <alignment horizontal="left" wrapText="1"/>
    </xf>
    <xf numFmtId="0" fontId="17" fillId="2" borderId="17" xfId="25" applyFont="1" applyFill="1" applyBorder="1" applyAlignment="1">
      <alignment horizontal="left" vertical="top" wrapText="1"/>
    </xf>
    <xf numFmtId="0" fontId="25" fillId="2" borderId="0" xfId="25" applyFont="1" applyFill="1" applyAlignment="1">
      <alignment horizontal="left" wrapText="1"/>
    </xf>
    <xf numFmtId="0" fontId="25" fillId="2" borderId="17" xfId="25" applyFont="1" applyFill="1" applyBorder="1" applyAlignment="1">
      <alignment horizontal="left" wrapText="1"/>
    </xf>
    <xf numFmtId="0" fontId="17" fillId="2" borderId="17" xfId="24" applyFont="1" applyFill="1" applyBorder="1" applyAlignment="1">
      <alignment horizontal="left" vertical="top" wrapText="1"/>
    </xf>
    <xf numFmtId="0" fontId="17" fillId="2" borderId="0" xfId="25" applyFont="1" applyFill="1" applyAlignment="1">
      <alignment horizontal="left" wrapText="1"/>
    </xf>
    <xf numFmtId="0" fontId="17" fillId="2" borderId="17" xfId="25" applyFont="1" applyFill="1" applyBorder="1" applyAlignment="1">
      <alignment horizontal="left" wrapText="1"/>
    </xf>
    <xf numFmtId="0" fontId="9" fillId="0" borderId="0" xfId="22" applyFont="1" applyAlignment="1">
      <alignment horizontal="left" vertical="top" wrapText="1"/>
    </xf>
    <xf numFmtId="0" fontId="121" fillId="0" borderId="22" xfId="0" applyFont="1" applyBorder="1"/>
    <xf numFmtId="0" fontId="51" fillId="2" borderId="0" xfId="5" applyFont="1" applyFill="1" applyAlignment="1">
      <alignment horizontal="center" textRotation="90"/>
    </xf>
    <xf numFmtId="0" fontId="40" fillId="2" borderId="0" xfId="5" applyFont="1" applyFill="1" applyAlignment="1">
      <alignment horizontal="left"/>
    </xf>
    <xf numFmtId="0" fontId="9" fillId="0" borderId="0" xfId="8" applyFont="1" applyAlignment="1" applyProtection="1">
      <alignment horizontal="left" indent="1"/>
      <protection locked="0"/>
    </xf>
    <xf numFmtId="0" fontId="41" fillId="2" borderId="0" xfId="5" applyFont="1" applyFill="1" applyAlignment="1">
      <alignment horizontal="left"/>
    </xf>
    <xf numFmtId="0" fontId="41" fillId="2" borderId="0" xfId="5" applyFont="1" applyFill="1" applyAlignment="1">
      <alignment horizontal="left" wrapText="1"/>
    </xf>
    <xf numFmtId="0" fontId="41" fillId="2" borderId="0" xfId="5" applyFont="1" applyFill="1" applyAlignment="1">
      <alignment horizontal="left" vertical="center" wrapText="1"/>
    </xf>
    <xf numFmtId="0" fontId="41" fillId="0" borderId="0" xfId="5" applyFont="1" applyAlignment="1">
      <alignment horizontal="left"/>
    </xf>
    <xf numFmtId="0" fontId="41" fillId="2" borderId="0" xfId="5" applyFont="1" applyFill="1" applyAlignment="1">
      <alignment horizontal="justify"/>
    </xf>
    <xf numFmtId="166" fontId="40" fillId="2" borderId="0" xfId="2" applyNumberFormat="1" applyFont="1" applyFill="1" applyBorder="1" applyAlignment="1" applyProtection="1">
      <alignment horizontal="right" vertical="center"/>
    </xf>
    <xf numFmtId="5" fontId="40" fillId="2" borderId="0" xfId="5" applyNumberFormat="1" applyFont="1" applyFill="1" applyAlignment="1">
      <alignment horizontal="center" vertical="center"/>
    </xf>
    <xf numFmtId="0" fontId="40" fillId="2" borderId="6" xfId="5" applyFont="1" applyFill="1" applyBorder="1" applyAlignment="1">
      <alignment horizontal="center"/>
    </xf>
    <xf numFmtId="5" fontId="41" fillId="0" borderId="0" xfId="5" applyNumberFormat="1" applyFont="1" applyAlignment="1">
      <alignment horizontal="right"/>
    </xf>
    <xf numFmtId="5" fontId="43" fillId="0" borderId="0" xfId="5" applyNumberFormat="1" applyFont="1" applyAlignment="1">
      <alignment horizontal="right"/>
    </xf>
    <xf numFmtId="0" fontId="75" fillId="3" borderId="50" xfId="5" applyFont="1" applyFill="1" applyBorder="1" applyAlignment="1">
      <alignment horizontal="center"/>
    </xf>
    <xf numFmtId="0" fontId="22" fillId="8" borderId="77" xfId="5" applyFont="1" applyFill="1" applyBorder="1" applyAlignment="1">
      <alignment horizontal="right"/>
    </xf>
    <xf numFmtId="0" fontId="22" fillId="8" borderId="76" xfId="5" applyFont="1" applyFill="1" applyBorder="1" applyAlignment="1">
      <alignment horizontal="right"/>
    </xf>
    <xf numFmtId="0" fontId="22" fillId="3" borderId="76" xfId="5" applyFont="1" applyFill="1" applyBorder="1" applyAlignment="1">
      <alignment horizontal="right"/>
    </xf>
    <xf numFmtId="0" fontId="17" fillId="4" borderId="70" xfId="10" applyFont="1" applyFill="1" applyBorder="1" applyAlignment="1">
      <alignment horizontal="justify" vertical="top" wrapText="1"/>
    </xf>
    <xf numFmtId="0" fontId="17" fillId="6" borderId="70" xfId="10" applyFont="1" applyFill="1" applyBorder="1" applyAlignment="1">
      <alignment horizontal="justify" vertical="top" wrapText="1"/>
    </xf>
    <xf numFmtId="0" fontId="17" fillId="11" borderId="70" xfId="10" applyFont="1" applyFill="1" applyBorder="1" applyAlignment="1">
      <alignment horizontal="justify" vertical="top" wrapText="1"/>
    </xf>
    <xf numFmtId="6" fontId="16" fillId="5" borderId="70" xfId="0" applyNumberFormat="1" applyFont="1" applyFill="1" applyBorder="1" applyAlignment="1">
      <alignment horizontal="right" vertical="center"/>
    </xf>
    <xf numFmtId="0" fontId="17" fillId="10" borderId="70" xfId="10" applyFont="1" applyFill="1" applyBorder="1" applyAlignment="1">
      <alignment horizontal="justify" vertical="top" wrapText="1"/>
    </xf>
    <xf numFmtId="0" fontId="21" fillId="3" borderId="70" xfId="10" applyFont="1" applyFill="1" applyBorder="1" applyAlignment="1">
      <alignment horizontal="justify" vertical="top" wrapText="1"/>
    </xf>
    <xf numFmtId="164" fontId="75" fillId="3" borderId="79" xfId="28" applyNumberFormat="1" applyFont="1" applyFill="1" applyBorder="1" applyAlignment="1">
      <alignment horizontal="center"/>
    </xf>
    <xf numFmtId="164" fontId="75" fillId="3" borderId="80" xfId="28" applyNumberFormat="1" applyFont="1" applyFill="1" applyBorder="1" applyAlignment="1">
      <alignment horizontal="center"/>
    </xf>
    <xf numFmtId="164" fontId="75" fillId="3" borderId="81" xfId="28" applyNumberFormat="1" applyFont="1" applyFill="1" applyBorder="1" applyAlignment="1">
      <alignment horizontal="center"/>
    </xf>
    <xf numFmtId="14" fontId="8" fillId="7" borderId="70" xfId="8" applyNumberFormat="1" applyFont="1" applyFill="1" applyBorder="1" applyAlignment="1" applyProtection="1">
      <alignment horizontal="center"/>
      <protection locked="0"/>
    </xf>
    <xf numFmtId="14" fontId="10" fillId="7" borderId="70" xfId="8" applyNumberFormat="1" applyFill="1" applyBorder="1" applyProtection="1">
      <protection locked="0"/>
    </xf>
    <xf numFmtId="166" fontId="10" fillId="0" borderId="70" xfId="8" applyNumberFormat="1" applyBorder="1"/>
    <xf numFmtId="175" fontId="12" fillId="0" borderId="70" xfId="7" applyNumberFormat="1" applyFont="1" applyFill="1" applyBorder="1" applyProtection="1"/>
    <xf numFmtId="166" fontId="12" fillId="0" borderId="70" xfId="8" applyNumberFormat="1" applyFont="1" applyBorder="1"/>
    <xf numFmtId="175" fontId="8" fillId="0" borderId="70" xfId="7" applyNumberFormat="1" applyFont="1" applyFill="1" applyBorder="1" applyProtection="1"/>
    <xf numFmtId="166" fontId="8" fillId="0" borderId="70" xfId="8" applyNumberFormat="1" applyFont="1" applyBorder="1"/>
    <xf numFmtId="0" fontId="17" fillId="11" borderId="70" xfId="23" applyFont="1" applyFill="1" applyBorder="1" applyAlignment="1">
      <alignment horizontal="center" vertical="center" wrapText="1"/>
    </xf>
    <xf numFmtId="0" fontId="8" fillId="6" borderId="70" xfId="8" applyFont="1" applyFill="1" applyBorder="1" applyAlignment="1">
      <alignment horizontal="center"/>
    </xf>
    <xf numFmtId="0" fontId="17" fillId="6" borderId="70" xfId="24" applyFont="1" applyFill="1" applyBorder="1" applyAlignment="1">
      <alignment horizontal="center"/>
    </xf>
    <xf numFmtId="0" fontId="25" fillId="11" borderId="70" xfId="24" applyFont="1" applyFill="1" applyBorder="1" applyAlignment="1" applyProtection="1">
      <alignment horizontal="center"/>
      <protection locked="0"/>
    </xf>
    <xf numFmtId="0" fontId="25" fillId="11" borderId="70" xfId="24" applyFont="1" applyFill="1" applyBorder="1" applyAlignment="1">
      <alignment horizontal="center"/>
    </xf>
    <xf numFmtId="0" fontId="10" fillId="15" borderId="70" xfId="8" applyFill="1" applyBorder="1" applyAlignment="1" applyProtection="1">
      <alignment horizontal="center" vertical="top"/>
      <protection locked="0"/>
    </xf>
    <xf numFmtId="0" fontId="8" fillId="10" borderId="70" xfId="8" applyFont="1" applyFill="1" applyBorder="1" applyAlignment="1">
      <alignment horizontal="left" vertical="top"/>
    </xf>
    <xf numFmtId="0" fontId="10" fillId="10" borderId="70" xfId="8" applyFill="1" applyBorder="1" applyAlignment="1" applyProtection="1">
      <alignment horizontal="center"/>
      <protection locked="0"/>
    </xf>
    <xf numFmtId="0" fontId="10" fillId="4" borderId="70" xfId="8" applyFill="1" applyBorder="1" applyAlignment="1" applyProtection="1">
      <alignment horizontal="right" vertical="top"/>
      <protection locked="0"/>
    </xf>
    <xf numFmtId="0" fontId="16" fillId="11" borderId="78" xfId="8" applyFont="1" applyFill="1" applyBorder="1" applyAlignment="1" applyProtection="1">
      <alignment horizontal="center"/>
      <protection locked="0"/>
    </xf>
    <xf numFmtId="4" fontId="10" fillId="15" borderId="70" xfId="8" applyNumberFormat="1" applyFill="1" applyBorder="1" applyAlignment="1" applyProtection="1">
      <alignment horizontal="center" vertical="top"/>
      <protection locked="0"/>
    </xf>
    <xf numFmtId="0" fontId="10" fillId="11" borderId="70" xfId="8" applyFill="1" applyBorder="1" applyAlignment="1" applyProtection="1">
      <alignment horizontal="center"/>
      <protection locked="0"/>
    </xf>
    <xf numFmtId="0" fontId="10" fillId="11" borderId="70" xfId="8" applyFill="1" applyBorder="1" applyAlignment="1" applyProtection="1">
      <alignment horizontal="right"/>
      <protection locked="0"/>
    </xf>
    <xf numFmtId="0" fontId="62" fillId="0" borderId="77" xfId="10" applyFont="1" applyBorder="1" applyAlignment="1">
      <alignment vertical="center"/>
    </xf>
    <xf numFmtId="0" fontId="17" fillId="10" borderId="70" xfId="8" applyFont="1" applyFill="1" applyBorder="1" applyProtection="1">
      <protection locked="0"/>
    </xf>
    <xf numFmtId="0" fontId="17" fillId="11" borderId="70" xfId="8" applyFont="1" applyFill="1" applyBorder="1" applyAlignment="1" applyProtection="1">
      <alignment horizontal="center"/>
      <protection locked="0"/>
    </xf>
    <xf numFmtId="38" fontId="23" fillId="13" borderId="70" xfId="0" applyNumberFormat="1" applyFont="1" applyFill="1" applyBorder="1" applyAlignment="1">
      <alignment horizontal="center"/>
    </xf>
    <xf numFmtId="0" fontId="25" fillId="15" borderId="70" xfId="8" applyFont="1" applyFill="1" applyBorder="1" applyAlignment="1" applyProtection="1">
      <alignment horizontal="right" vertical="top"/>
      <protection locked="0"/>
    </xf>
    <xf numFmtId="0" fontId="10" fillId="11" borderId="70" xfId="8" applyFill="1" applyBorder="1"/>
    <xf numFmtId="0" fontId="4" fillId="4" borderId="70" xfId="23" applyFont="1" applyFill="1" applyBorder="1"/>
    <xf numFmtId="0" fontId="4" fillId="11" borderId="70" xfId="23" applyFont="1" applyFill="1" applyBorder="1"/>
    <xf numFmtId="0" fontId="7" fillId="0" borderId="0" xfId="26" applyFont="1" applyAlignment="1">
      <alignment horizontal="left" vertical="center"/>
    </xf>
    <xf numFmtId="0" fontId="62" fillId="0" borderId="73" xfId="10" applyFont="1" applyBorder="1" applyAlignment="1">
      <alignment vertical="center"/>
    </xf>
    <xf numFmtId="0" fontId="23" fillId="2" borderId="0" xfId="0" applyFont="1" applyFill="1" applyAlignment="1">
      <alignment horizontal="right"/>
    </xf>
    <xf numFmtId="38" fontId="23" fillId="2" borderId="76" xfId="0" applyNumberFormat="1" applyFont="1" applyFill="1" applyBorder="1" applyAlignment="1">
      <alignment horizontal="center" vertical="center"/>
    </xf>
    <xf numFmtId="0" fontId="10" fillId="2" borderId="76" xfId="0" applyFont="1" applyFill="1" applyBorder="1"/>
    <xf numFmtId="0" fontId="23" fillId="2" borderId="70" xfId="0" applyFont="1" applyFill="1" applyBorder="1" applyAlignment="1">
      <alignment horizontal="left" vertical="top" wrapText="1"/>
    </xf>
    <xf numFmtId="0" fontId="23" fillId="2" borderId="70" xfId="0" applyFont="1" applyFill="1" applyBorder="1" applyAlignment="1">
      <alignment horizontal="right" vertical="top" wrapText="1"/>
    </xf>
    <xf numFmtId="0" fontId="23" fillId="2" borderId="70" xfId="0" applyFont="1" applyFill="1" applyBorder="1" applyAlignment="1">
      <alignment horizontal="left" vertical="top"/>
    </xf>
    <xf numFmtId="0" fontId="16" fillId="4" borderId="70" xfId="0" applyFont="1" applyFill="1" applyBorder="1" applyAlignment="1" applyProtection="1">
      <alignment vertical="center"/>
      <protection locked="0"/>
    </xf>
    <xf numFmtId="38" fontId="16" fillId="4" borderId="70" xfId="0" applyNumberFormat="1" applyFont="1" applyFill="1" applyBorder="1" applyAlignment="1" applyProtection="1">
      <alignment horizontal="right" vertical="center"/>
      <protection locked="0"/>
    </xf>
    <xf numFmtId="164" fontId="16" fillId="4" borderId="70" xfId="2" applyNumberFormat="1" applyFont="1" applyFill="1" applyBorder="1" applyAlignment="1" applyProtection="1">
      <alignment horizontal="right" vertical="center"/>
      <protection locked="0"/>
    </xf>
    <xf numFmtId="10" fontId="16" fillId="4" borderId="70" xfId="2" applyNumberFormat="1" applyFont="1" applyFill="1" applyBorder="1" applyAlignment="1" applyProtection="1">
      <alignment horizontal="right" vertical="center"/>
      <protection locked="0"/>
    </xf>
    <xf numFmtId="2" fontId="16" fillId="4" borderId="70" xfId="2" applyNumberFormat="1" applyFont="1" applyFill="1" applyBorder="1" applyAlignment="1" applyProtection="1">
      <alignment horizontal="right" vertical="center"/>
      <protection locked="0"/>
    </xf>
    <xf numFmtId="6" fontId="16" fillId="5" borderId="70" xfId="0" applyNumberFormat="1" applyFont="1" applyFill="1" applyBorder="1" applyAlignment="1" applyProtection="1">
      <alignment horizontal="right" vertical="center"/>
      <protection locked="0"/>
    </xf>
    <xf numFmtId="0" fontId="16" fillId="10" borderId="77" xfId="0" applyFont="1" applyFill="1" applyBorder="1" applyAlignment="1" applyProtection="1">
      <alignment horizontal="justify" vertical="center"/>
      <protection locked="0"/>
    </xf>
    <xf numFmtId="0" fontId="16" fillId="10" borderId="75" xfId="0" applyFont="1" applyFill="1" applyBorder="1" applyAlignment="1" applyProtection="1">
      <alignment horizontal="justify" vertical="center"/>
      <protection locked="0"/>
    </xf>
    <xf numFmtId="0" fontId="8" fillId="8" borderId="58" xfId="0" applyFont="1" applyFill="1" applyBorder="1" applyAlignment="1">
      <alignment horizontal="left"/>
    </xf>
    <xf numFmtId="0" fontId="23" fillId="2" borderId="70" xfId="0" applyFont="1" applyFill="1" applyBorder="1"/>
    <xf numFmtId="0" fontId="23" fillId="0" borderId="78" xfId="0" applyFont="1" applyBorder="1"/>
    <xf numFmtId="6" fontId="23" fillId="6" borderId="70" xfId="0" applyNumberFormat="1" applyFont="1" applyFill="1" applyBorder="1"/>
    <xf numFmtId="164" fontId="10" fillId="6" borderId="58" xfId="2" applyNumberFormat="1" applyFont="1" applyFill="1" applyBorder="1"/>
    <xf numFmtId="0" fontId="23" fillId="2" borderId="70" xfId="0" applyFont="1" applyFill="1" applyBorder="1" applyAlignment="1">
      <alignment wrapText="1"/>
    </xf>
    <xf numFmtId="38" fontId="16" fillId="3" borderId="70" xfId="0" applyNumberFormat="1" applyFont="1" applyFill="1" applyBorder="1"/>
    <xf numFmtId="0" fontId="23" fillId="2" borderId="70" xfId="0" applyFont="1" applyFill="1" applyBorder="1" applyAlignment="1">
      <alignment horizontal="right" wrapText="1"/>
    </xf>
    <xf numFmtId="0" fontId="23" fillId="2" borderId="73" xfId="0" applyFont="1" applyFill="1" applyBorder="1" applyAlignment="1">
      <alignment wrapText="1"/>
    </xf>
    <xf numFmtId="0" fontId="23" fillId="2" borderId="77" xfId="0" applyFont="1" applyFill="1" applyBorder="1" applyAlignment="1">
      <alignment wrapText="1"/>
    </xf>
    <xf numFmtId="0" fontId="23" fillId="2" borderId="76" xfId="0" applyFont="1" applyFill="1" applyBorder="1" applyAlignment="1">
      <alignment wrapText="1"/>
    </xf>
    <xf numFmtId="164" fontId="16" fillId="4" borderId="70" xfId="7" applyNumberFormat="1" applyFont="1" applyFill="1" applyBorder="1" applyAlignment="1" applyProtection="1">
      <alignment vertical="center"/>
      <protection locked="0"/>
    </xf>
    <xf numFmtId="164" fontId="16" fillId="4" borderId="58" xfId="1" applyNumberFormat="1" applyFont="1" applyFill="1" applyBorder="1" applyAlignment="1" applyProtection="1">
      <alignment vertical="center"/>
      <protection locked="0"/>
    </xf>
    <xf numFmtId="38" fontId="16" fillId="0" borderId="78" xfId="0" applyNumberFormat="1" applyFont="1" applyBorder="1"/>
    <xf numFmtId="6" fontId="23" fillId="6" borderId="70" xfId="7" applyNumberFormat="1" applyFont="1" applyFill="1" applyBorder="1" applyAlignment="1" applyProtection="1"/>
    <xf numFmtId="38" fontId="16" fillId="3" borderId="70" xfId="0" quotePrefix="1" applyNumberFormat="1" applyFont="1" applyFill="1" applyBorder="1"/>
    <xf numFmtId="166" fontId="10" fillId="6" borderId="71" xfId="2" applyNumberFormat="1" applyFont="1" applyFill="1" applyBorder="1" applyProtection="1"/>
    <xf numFmtId="164" fontId="16" fillId="4" borderId="60" xfId="1" applyNumberFormat="1" applyFont="1" applyFill="1" applyBorder="1" applyAlignment="1" applyProtection="1">
      <alignment vertical="center"/>
      <protection locked="0"/>
    </xf>
    <xf numFmtId="6" fontId="23" fillId="6" borderId="70" xfId="7" applyNumberFormat="1" applyFont="1" applyFill="1" applyBorder="1"/>
    <xf numFmtId="164" fontId="16" fillId="4" borderId="54" xfId="1" applyNumberFormat="1" applyFont="1" applyFill="1" applyBorder="1" applyAlignment="1" applyProtection="1">
      <alignment vertical="center"/>
      <protection locked="0"/>
    </xf>
    <xf numFmtId="0" fontId="23" fillId="2" borderId="70" xfId="0" applyFont="1" applyFill="1" applyBorder="1" applyAlignment="1">
      <alignment horizontal="right" vertical="center"/>
    </xf>
    <xf numFmtId="0" fontId="23" fillId="0" borderId="70" xfId="0" applyFont="1" applyBorder="1"/>
    <xf numFmtId="0" fontId="16" fillId="3" borderId="70" xfId="0" applyFont="1" applyFill="1" applyBorder="1"/>
    <xf numFmtId="44" fontId="23" fillId="5" borderId="70" xfId="0" applyNumberFormat="1" applyFont="1" applyFill="1" applyBorder="1" applyProtection="1">
      <protection locked="0"/>
    </xf>
    <xf numFmtId="0" fontId="56" fillId="2" borderId="70" xfId="0" applyFont="1" applyFill="1" applyBorder="1" applyAlignment="1">
      <alignment vertical="center"/>
    </xf>
    <xf numFmtId="0" fontId="23" fillId="3" borderId="70" xfId="0" applyFont="1" applyFill="1" applyBorder="1"/>
    <xf numFmtId="6" fontId="56" fillId="6" borderId="70" xfId="0" applyNumberFormat="1" applyFont="1" applyFill="1" applyBorder="1" applyAlignment="1">
      <alignment horizontal="right" vertical="center"/>
    </xf>
    <xf numFmtId="0" fontId="77" fillId="3" borderId="70" xfId="5" applyFont="1" applyFill="1" applyBorder="1" applyAlignment="1">
      <alignment horizontal="center"/>
    </xf>
    <xf numFmtId="6" fontId="17" fillId="4" borderId="73" xfId="27" applyNumberFormat="1" applyFont="1" applyFill="1" applyBorder="1" applyProtection="1">
      <protection locked="0"/>
    </xf>
    <xf numFmtId="9" fontId="17" fillId="6" borderId="73" xfId="27" applyNumberFormat="1" applyFont="1" applyFill="1" applyBorder="1" applyAlignment="1">
      <alignment horizontal="center"/>
    </xf>
    <xf numFmtId="9" fontId="17" fillId="6" borderId="70" xfId="27" applyNumberFormat="1" applyFont="1" applyFill="1" applyBorder="1" applyAlignment="1">
      <alignment horizontal="center"/>
    </xf>
    <xf numFmtId="0" fontId="10" fillId="4" borderId="70" xfId="0" applyFont="1" applyFill="1" applyBorder="1" applyProtection="1">
      <protection locked="0"/>
    </xf>
    <xf numFmtId="0" fontId="16" fillId="8" borderId="70" xfId="0" applyFont="1" applyFill="1" applyBorder="1"/>
    <xf numFmtId="0" fontId="8" fillId="8" borderId="73" xfId="0" applyFont="1" applyFill="1" applyBorder="1"/>
    <xf numFmtId="0" fontId="8" fillId="8" borderId="76" xfId="0" applyFont="1" applyFill="1" applyBorder="1"/>
    <xf numFmtId="166" fontId="10" fillId="6" borderId="70" xfId="2" applyNumberFormat="1" applyFont="1" applyFill="1" applyBorder="1" applyProtection="1"/>
    <xf numFmtId="0" fontId="23" fillId="8" borderId="70" xfId="0" applyFont="1" applyFill="1" applyBorder="1"/>
    <xf numFmtId="0" fontId="22" fillId="8" borderId="70" xfId="5" applyFont="1" applyFill="1" applyBorder="1" applyAlignment="1">
      <alignment horizontal="left"/>
    </xf>
    <xf numFmtId="0" fontId="22" fillId="8" borderId="73" xfId="5" applyFont="1" applyFill="1" applyBorder="1" applyAlignment="1">
      <alignment horizontal="left"/>
    </xf>
    <xf numFmtId="0" fontId="22" fillId="8" borderId="70" xfId="5" applyFont="1" applyFill="1" applyBorder="1"/>
    <xf numFmtId="38" fontId="23" fillId="3" borderId="70" xfId="0" applyNumberFormat="1" applyFont="1" applyFill="1" applyBorder="1" applyAlignment="1" applyProtection="1">
      <alignment horizontal="left"/>
      <protection locked="0"/>
    </xf>
    <xf numFmtId="0" fontId="17" fillId="10" borderId="73" xfId="27" applyFont="1" applyFill="1" applyBorder="1" applyAlignment="1">
      <alignment horizontal="left" indent="2"/>
    </xf>
    <xf numFmtId="0" fontId="17" fillId="10" borderId="76" xfId="27" applyFont="1" applyFill="1" applyBorder="1" applyAlignment="1">
      <alignment horizontal="right" indent="2"/>
    </xf>
    <xf numFmtId="0" fontId="17" fillId="0" borderId="7" xfId="0" applyFont="1" applyBorder="1" applyAlignment="1">
      <alignment wrapText="1"/>
    </xf>
    <xf numFmtId="0" fontId="17" fillId="0" borderId="1" xfId="0" applyFont="1" applyBorder="1" applyAlignment="1">
      <alignment wrapText="1"/>
    </xf>
    <xf numFmtId="0" fontId="2" fillId="0" borderId="0" xfId="0" applyFont="1"/>
    <xf numFmtId="0" fontId="2" fillId="0" borderId="1" xfId="0" applyFont="1" applyBorder="1"/>
    <xf numFmtId="0" fontId="4" fillId="0" borderId="0" xfId="0" applyFont="1"/>
    <xf numFmtId="0" fontId="39" fillId="0" borderId="22" xfId="0" applyFont="1" applyBorder="1" applyAlignment="1">
      <alignment wrapText="1"/>
    </xf>
    <xf numFmtId="0" fontId="39" fillId="0" borderId="0" xfId="0" applyFont="1"/>
    <xf numFmtId="0" fontId="31" fillId="0" borderId="0" xfId="0" applyFont="1" applyAlignment="1">
      <alignment wrapText="1"/>
    </xf>
    <xf numFmtId="0" fontId="39" fillId="0" borderId="0" xfId="0" applyFont="1" applyAlignment="1">
      <alignment wrapText="1"/>
    </xf>
    <xf numFmtId="0" fontId="31" fillId="0" borderId="0" xfId="0" applyFont="1"/>
    <xf numFmtId="0" fontId="116" fillId="14" borderId="70" xfId="0" applyFont="1" applyFill="1" applyBorder="1"/>
    <xf numFmtId="3" fontId="31" fillId="0" borderId="0" xfId="0" applyNumberFormat="1" applyFont="1"/>
    <xf numFmtId="0" fontId="39" fillId="0" borderId="0" xfId="0" applyFont="1" applyAlignment="1">
      <alignment horizontal="right"/>
    </xf>
    <xf numFmtId="164" fontId="113" fillId="25" borderId="71" xfId="0" applyNumberFormat="1" applyFont="1" applyFill="1" applyBorder="1"/>
    <xf numFmtId="3" fontId="39" fillId="0" borderId="0" xfId="0" applyNumberFormat="1" applyFont="1"/>
    <xf numFmtId="164" fontId="31" fillId="0" borderId="0" xfId="0" applyNumberFormat="1" applyFont="1"/>
    <xf numFmtId="0" fontId="113" fillId="14" borderId="71" xfId="0" applyFont="1" applyFill="1" applyBorder="1"/>
    <xf numFmtId="0" fontId="117" fillId="0" borderId="70" xfId="0" applyFont="1" applyBorder="1"/>
    <xf numFmtId="0" fontId="117" fillId="0" borderId="76" xfId="0" applyFont="1" applyBorder="1"/>
    <xf numFmtId="0" fontId="118" fillId="0" borderId="70" xfId="0" applyFont="1" applyBorder="1" applyAlignment="1">
      <alignment wrapText="1"/>
    </xf>
    <xf numFmtId="0" fontId="118" fillId="0" borderId="76" xfId="0" applyFont="1" applyBorder="1" applyAlignment="1">
      <alignment wrapText="1"/>
    </xf>
    <xf numFmtId="0" fontId="119" fillId="0" borderId="70" xfId="0" applyFont="1" applyBorder="1" applyAlignment="1">
      <alignment wrapText="1"/>
    </xf>
    <xf numFmtId="0" fontId="119" fillId="0" borderId="76" xfId="0" applyFont="1" applyBorder="1" applyAlignment="1">
      <alignment wrapText="1"/>
    </xf>
    <xf numFmtId="0" fontId="121" fillId="0" borderId="71" xfId="0" applyFont="1" applyBorder="1" applyAlignment="1">
      <alignment wrapText="1"/>
    </xf>
    <xf numFmtId="164" fontId="122" fillId="25" borderId="71" xfId="0" applyNumberFormat="1" applyFont="1" applyFill="1" applyBorder="1"/>
    <xf numFmtId="0" fontId="122" fillId="0" borderId="71" xfId="0" applyFont="1" applyBorder="1" applyAlignment="1">
      <alignment wrapText="1"/>
    </xf>
    <xf numFmtId="0" fontId="117" fillId="0" borderId="71" xfId="0" applyFont="1" applyBorder="1"/>
    <xf numFmtId="0" fontId="121" fillId="0" borderId="71" xfId="0" applyFont="1" applyBorder="1"/>
    <xf numFmtId="0" fontId="122" fillId="0" borderId="71" xfId="0" applyFont="1" applyBorder="1"/>
    <xf numFmtId="0" fontId="119" fillId="0" borderId="76" xfId="0" applyFont="1" applyBorder="1" applyAlignment="1">
      <alignment textRotation="90" wrapText="1"/>
    </xf>
    <xf numFmtId="0" fontId="118" fillId="0" borderId="76" xfId="0" applyFont="1" applyBorder="1"/>
    <xf numFmtId="0" fontId="86" fillId="0" borderId="0" xfId="0" applyFont="1"/>
    <xf numFmtId="0" fontId="16" fillId="2" borderId="70" xfId="0" applyFont="1" applyFill="1" applyBorder="1"/>
    <xf numFmtId="0" fontId="8" fillId="2" borderId="70" xfId="0" applyFont="1" applyFill="1" applyBorder="1" applyAlignment="1">
      <alignment horizontal="center"/>
    </xf>
    <xf numFmtId="0" fontId="10" fillId="2" borderId="70" xfId="0" applyFont="1" applyFill="1" applyBorder="1"/>
    <xf numFmtId="9" fontId="10" fillId="2" borderId="70" xfId="2" applyFont="1" applyFill="1" applyBorder="1"/>
    <xf numFmtId="38" fontId="16" fillId="18" borderId="70" xfId="0" applyNumberFormat="1" applyFont="1" applyFill="1" applyBorder="1" applyProtection="1">
      <protection locked="0"/>
    </xf>
    <xf numFmtId="38" fontId="16" fillId="2" borderId="77" xfId="0" applyNumberFormat="1" applyFont="1" applyFill="1" applyBorder="1"/>
    <xf numFmtId="38" fontId="16" fillId="2" borderId="76" xfId="0" applyNumberFormat="1" applyFont="1" applyFill="1" applyBorder="1"/>
    <xf numFmtId="9" fontId="16" fillId="3" borderId="73" xfId="0" applyNumberFormat="1" applyFont="1" applyFill="1" applyBorder="1"/>
    <xf numFmtId="38" fontId="16" fillId="6" borderId="76" xfId="0" applyNumberFormat="1" applyFont="1" applyFill="1" applyBorder="1"/>
    <xf numFmtId="38" fontId="16" fillId="6" borderId="77" xfId="0" applyNumberFormat="1" applyFont="1" applyFill="1" applyBorder="1"/>
    <xf numFmtId="0" fontId="16" fillId="2" borderId="76" xfId="0" applyFont="1" applyFill="1" applyBorder="1"/>
    <xf numFmtId="9" fontId="16" fillId="4" borderId="70" xfId="0" applyNumberFormat="1" applyFont="1" applyFill="1" applyBorder="1" applyProtection="1">
      <protection locked="0"/>
    </xf>
    <xf numFmtId="0" fontId="10" fillId="2" borderId="77" xfId="0" applyFont="1" applyFill="1" applyBorder="1"/>
    <xf numFmtId="0" fontId="8" fillId="2" borderId="76" xfId="0" applyFont="1" applyFill="1" applyBorder="1" applyAlignment="1">
      <alignment horizontal="center"/>
    </xf>
    <xf numFmtId="0" fontId="8" fillId="2" borderId="77" xfId="0" applyFont="1" applyFill="1" applyBorder="1"/>
    <xf numFmtId="9" fontId="16" fillId="3" borderId="77" xfId="0" applyNumberFormat="1" applyFont="1" applyFill="1" applyBorder="1"/>
    <xf numFmtId="38" fontId="23" fillId="6" borderId="76" xfId="0" applyNumberFormat="1" applyFont="1" applyFill="1" applyBorder="1"/>
    <xf numFmtId="38" fontId="23" fillId="6" borderId="77" xfId="0" applyNumberFormat="1" applyFont="1" applyFill="1" applyBorder="1"/>
    <xf numFmtId="0" fontId="16" fillId="2" borderId="77" xfId="0" applyFont="1" applyFill="1" applyBorder="1"/>
    <xf numFmtId="0" fontId="8" fillId="2" borderId="77" xfId="0" applyFont="1" applyFill="1" applyBorder="1" applyAlignment="1">
      <alignment horizontal="center"/>
    </xf>
    <xf numFmtId="9" fontId="16" fillId="2" borderId="77" xfId="0" applyNumberFormat="1" applyFont="1" applyFill="1" applyBorder="1"/>
    <xf numFmtId="9" fontId="16" fillId="4" borderId="73" xfId="0" applyNumberFormat="1" applyFont="1" applyFill="1" applyBorder="1" applyProtection="1">
      <protection locked="0"/>
    </xf>
    <xf numFmtId="0" fontId="10" fillId="2" borderId="70" xfId="0" applyFont="1" applyFill="1" applyBorder="1" applyAlignment="1">
      <alignment horizontal="center"/>
    </xf>
    <xf numFmtId="0" fontId="8" fillId="2" borderId="70" xfId="0" applyFont="1" applyFill="1" applyBorder="1"/>
    <xf numFmtId="0" fontId="16" fillId="3" borderId="73" xfId="0" applyFont="1" applyFill="1" applyBorder="1"/>
    <xf numFmtId="0" fontId="8" fillId="6" borderId="70" xfId="0" applyFont="1" applyFill="1" applyBorder="1"/>
    <xf numFmtId="9" fontId="8" fillId="2" borderId="70" xfId="0" applyNumberFormat="1" applyFont="1" applyFill="1" applyBorder="1" applyAlignment="1">
      <alignment horizontal="center"/>
    </xf>
    <xf numFmtId="9" fontId="8" fillId="4" borderId="70" xfId="0" applyNumberFormat="1" applyFont="1" applyFill="1" applyBorder="1" applyAlignment="1" applyProtection="1">
      <alignment horizontal="center"/>
      <protection locked="0"/>
    </xf>
    <xf numFmtId="40" fontId="23" fillId="6" borderId="76" xfId="0" applyNumberFormat="1" applyFont="1" applyFill="1" applyBorder="1"/>
    <xf numFmtId="40" fontId="23" fillId="6" borderId="77" xfId="0" applyNumberFormat="1" applyFont="1" applyFill="1" applyBorder="1"/>
    <xf numFmtId="0" fontId="41" fillId="0" borderId="84" xfId="0" applyFont="1" applyBorder="1" applyAlignment="1">
      <alignment horizontal="right"/>
    </xf>
    <xf numFmtId="0" fontId="41" fillId="2" borderId="84" xfId="5" applyFont="1" applyFill="1" applyBorder="1" applyAlignment="1">
      <alignment horizontal="right"/>
    </xf>
    <xf numFmtId="0" fontId="41" fillId="2" borderId="70" xfId="5" applyFont="1" applyFill="1" applyBorder="1" applyAlignment="1">
      <alignment horizontal="center" vertical="center" wrapText="1"/>
    </xf>
    <xf numFmtId="0" fontId="40" fillId="2" borderId="85" xfId="5" applyFont="1" applyFill="1" applyBorder="1"/>
    <xf numFmtId="0" fontId="40" fillId="2" borderId="86" xfId="5" applyFont="1" applyFill="1" applyBorder="1" applyAlignment="1">
      <alignment horizontal="center"/>
    </xf>
    <xf numFmtId="0" fontId="40" fillId="2" borderId="86" xfId="5" applyFont="1" applyFill="1" applyBorder="1"/>
    <xf numFmtId="0" fontId="40" fillId="2" borderId="86" xfId="5" applyFont="1" applyFill="1" applyBorder="1" applyAlignment="1">
      <alignment horizontal="right"/>
    </xf>
    <xf numFmtId="0" fontId="40" fillId="2" borderId="87" xfId="5" applyFont="1" applyFill="1" applyBorder="1"/>
    <xf numFmtId="0" fontId="40" fillId="2" borderId="88" xfId="5" applyFont="1" applyFill="1" applyBorder="1" applyAlignment="1">
      <alignment horizontal="center"/>
    </xf>
    <xf numFmtId="0" fontId="40" fillId="2" borderId="88" xfId="5" applyFont="1" applyFill="1" applyBorder="1" applyAlignment="1">
      <alignment horizontal="right"/>
    </xf>
    <xf numFmtId="0" fontId="40" fillId="2" borderId="89" xfId="5" applyFont="1" applyFill="1" applyBorder="1"/>
    <xf numFmtId="5" fontId="40" fillId="2" borderId="88" xfId="5" applyNumberFormat="1" applyFont="1" applyFill="1" applyBorder="1" applyAlignment="1">
      <alignment horizontal="center"/>
    </xf>
    <xf numFmtId="0" fontId="40" fillId="2" borderId="90" xfId="5" applyFont="1" applyFill="1" applyBorder="1"/>
    <xf numFmtId="0" fontId="40" fillId="2" borderId="91" xfId="5" applyFont="1" applyFill="1" applyBorder="1" applyAlignment="1">
      <alignment horizontal="right"/>
    </xf>
    <xf numFmtId="164" fontId="42" fillId="2" borderId="92" xfId="5" applyNumberFormat="1" applyFont="1" applyFill="1" applyBorder="1" applyAlignment="1">
      <alignment horizontal="right"/>
    </xf>
    <xf numFmtId="175" fontId="41" fillId="2" borderId="92" xfId="7" applyNumberFormat="1" applyFont="1" applyFill="1" applyBorder="1"/>
    <xf numFmtId="176" fontId="41" fillId="2" borderId="92" xfId="1" applyNumberFormat="1" applyFont="1" applyFill="1" applyBorder="1"/>
    <xf numFmtId="0" fontId="41" fillId="2" borderId="92" xfId="5" applyFont="1" applyFill="1" applyBorder="1"/>
    <xf numFmtId="0" fontId="22" fillId="0" borderId="95" xfId="0" applyFont="1" applyBorder="1" applyAlignment="1">
      <alignment horizontal="center" wrapText="1"/>
    </xf>
    <xf numFmtId="0" fontId="52" fillId="0" borderId="96" xfId="5" applyFont="1" applyBorder="1" applyAlignment="1">
      <alignment horizontal="center"/>
    </xf>
    <xf numFmtId="1" fontId="5" fillId="10" borderId="78" xfId="0" applyNumberFormat="1" applyFont="1" applyFill="1" applyBorder="1" applyAlignment="1">
      <alignment horizontal="center"/>
    </xf>
    <xf numFmtId="175" fontId="10" fillId="0" borderId="97" xfId="7" applyNumberFormat="1" applyFont="1" applyBorder="1" applyAlignment="1">
      <alignment horizontal="right"/>
    </xf>
    <xf numFmtId="0" fontId="17" fillId="11" borderId="70" xfId="23" applyFont="1" applyFill="1" applyBorder="1" applyAlignment="1" applyProtection="1">
      <alignment horizontal="center" vertical="center" wrapText="1"/>
      <protection locked="0"/>
    </xf>
    <xf numFmtId="0" fontId="9" fillId="2" borderId="0" xfId="10" quotePrefix="1" applyFont="1" applyFill="1" applyAlignment="1">
      <alignment horizontal="center" vertical="top"/>
    </xf>
    <xf numFmtId="0" fontId="25" fillId="0" borderId="0" xfId="10" applyFont="1" applyAlignment="1">
      <alignment vertical="top" wrapText="1"/>
    </xf>
    <xf numFmtId="0" fontId="17" fillId="0" borderId="0" xfId="10" applyFont="1" applyAlignment="1">
      <alignment horizontal="left" vertical="top" wrapText="1"/>
    </xf>
    <xf numFmtId="0" fontId="17" fillId="2" borderId="0" xfId="10" applyFont="1" applyFill="1" applyAlignment="1">
      <alignment horizontal="justify" vertical="top" wrapText="1"/>
    </xf>
    <xf numFmtId="0" fontId="21" fillId="2" borderId="0" xfId="10" applyFont="1" applyFill="1" applyAlignment="1">
      <alignment horizontal="justify" vertical="top" wrapText="1"/>
    </xf>
    <xf numFmtId="0" fontId="9" fillId="0" borderId="0" xfId="10" applyFont="1" applyAlignment="1">
      <alignment horizontal="left" vertical="top"/>
    </xf>
    <xf numFmtId="0" fontId="15" fillId="0" borderId="0" xfId="10" applyFont="1" applyAlignment="1">
      <alignment horizontal="center" vertical="center"/>
    </xf>
    <xf numFmtId="0" fontId="62" fillId="0" borderId="70" xfId="10" applyFont="1" applyBorder="1" applyAlignment="1">
      <alignment horizontal="center" vertical="center"/>
    </xf>
    <xf numFmtId="0" fontId="17" fillId="0" borderId="65" xfId="24" applyFont="1" applyBorder="1" applyAlignment="1">
      <alignment horizontal="left" wrapText="1"/>
    </xf>
    <xf numFmtId="0" fontId="17" fillId="0" borderId="66" xfId="24" applyFont="1" applyBorder="1" applyAlignment="1">
      <alignment horizontal="left" wrapText="1"/>
    </xf>
    <xf numFmtId="0" fontId="17" fillId="0" borderId="67" xfId="24" applyFont="1" applyBorder="1" applyAlignment="1">
      <alignment horizontal="left" wrapText="1"/>
    </xf>
    <xf numFmtId="0" fontId="62" fillId="0" borderId="0" xfId="23" applyFont="1" applyAlignment="1">
      <alignment horizontal="left" vertical="top" wrapText="1"/>
    </xf>
    <xf numFmtId="0" fontId="18" fillId="24" borderId="0" xfId="0" applyFont="1" applyFill="1" applyAlignment="1">
      <alignment wrapText="1"/>
    </xf>
    <xf numFmtId="0" fontId="15" fillId="0" borderId="22" xfId="10" applyFont="1" applyBorder="1" applyAlignment="1">
      <alignment horizontal="center" vertical="center"/>
    </xf>
    <xf numFmtId="0" fontId="62" fillId="0" borderId="73" xfId="10" applyFont="1" applyBorder="1" applyAlignment="1">
      <alignment horizontal="center" vertical="center"/>
    </xf>
    <xf numFmtId="0" fontId="62" fillId="0" borderId="77" xfId="10" applyFont="1" applyBorder="1" applyAlignment="1">
      <alignment horizontal="center" vertical="center"/>
    </xf>
    <xf numFmtId="0" fontId="62" fillId="0" borderId="76" xfId="10" applyFont="1" applyBorder="1" applyAlignment="1">
      <alignment horizontal="center" vertical="center"/>
    </xf>
    <xf numFmtId="0" fontId="10" fillId="10" borderId="73" xfId="8" applyFill="1" applyBorder="1" applyAlignment="1" applyProtection="1">
      <alignment horizontal="left" vertical="top" wrapText="1"/>
      <protection locked="0"/>
    </xf>
    <xf numFmtId="0" fontId="10" fillId="10" borderId="77" xfId="8" applyFill="1" applyBorder="1" applyAlignment="1" applyProtection="1">
      <alignment horizontal="left" vertical="top" wrapText="1"/>
      <protection locked="0"/>
    </xf>
    <xf numFmtId="0" fontId="10" fillId="10" borderId="76" xfId="8" applyFill="1" applyBorder="1" applyAlignment="1" applyProtection="1">
      <alignment horizontal="left" vertical="top" wrapText="1"/>
      <protection locked="0"/>
    </xf>
    <xf numFmtId="0" fontId="85" fillId="0" borderId="0" xfId="8" applyFont="1" applyAlignment="1">
      <alignment horizontal="center"/>
    </xf>
    <xf numFmtId="0" fontId="10" fillId="19" borderId="70" xfId="8" applyFill="1" applyBorder="1" applyAlignment="1" applyProtection="1">
      <alignment horizontal="left" vertical="top" wrapText="1"/>
      <protection locked="0"/>
    </xf>
    <xf numFmtId="0" fontId="10" fillId="10" borderId="70" xfId="8" applyFill="1" applyBorder="1" applyAlignment="1" applyProtection="1">
      <alignment horizontal="left" vertical="top" wrapText="1"/>
      <protection locked="0"/>
    </xf>
    <xf numFmtId="0" fontId="8" fillId="4" borderId="70" xfId="8" applyFont="1" applyFill="1" applyBorder="1" applyAlignment="1" applyProtection="1">
      <alignment horizontal="left"/>
      <protection locked="0"/>
    </xf>
    <xf numFmtId="0" fontId="8" fillId="11" borderId="73" xfId="8" applyFont="1" applyFill="1" applyBorder="1" applyAlignment="1" applyProtection="1">
      <alignment horizontal="center"/>
      <protection locked="0"/>
    </xf>
    <xf numFmtId="0" fontId="8" fillId="11" borderId="76" xfId="8" applyFont="1" applyFill="1" applyBorder="1" applyAlignment="1" applyProtection="1">
      <alignment horizontal="center"/>
      <protection locked="0"/>
    </xf>
    <xf numFmtId="0" fontId="17" fillId="0" borderId="2" xfId="23" applyFont="1" applyBorder="1" applyAlignment="1">
      <alignment horizontal="left" vertical="center" wrapText="1"/>
    </xf>
    <xf numFmtId="0" fontId="17" fillId="0" borderId="0" xfId="23" applyFont="1" applyAlignment="1">
      <alignment horizontal="left" vertical="center" wrapText="1"/>
    </xf>
    <xf numFmtId="0" fontId="17" fillId="0" borderId="2" xfId="23" applyFont="1" applyBorder="1" applyAlignment="1">
      <alignment horizontal="left" vertical="top" wrapText="1"/>
    </xf>
    <xf numFmtId="0" fontId="17" fillId="0" borderId="0" xfId="23" applyFont="1" applyAlignment="1">
      <alignment horizontal="left" vertical="top" wrapText="1"/>
    </xf>
    <xf numFmtId="0" fontId="18" fillId="24" borderId="22" xfId="0" applyFont="1" applyFill="1" applyBorder="1" applyAlignment="1">
      <alignment horizontal="left" wrapText="1"/>
    </xf>
    <xf numFmtId="0" fontId="17" fillId="0" borderId="0" xfId="0" applyFont="1" applyAlignment="1">
      <alignment wrapText="1"/>
    </xf>
    <xf numFmtId="0" fontId="62" fillId="0" borderId="0" xfId="0" applyFont="1" applyAlignment="1">
      <alignment horizontal="left" vertical="center" wrapText="1"/>
    </xf>
    <xf numFmtId="0" fontId="21" fillId="0" borderId="0" xfId="0" applyFont="1" applyAlignment="1">
      <alignment horizontal="left" vertical="top" wrapText="1"/>
    </xf>
    <xf numFmtId="0" fontId="17" fillId="0" borderId="0" xfId="25" applyFont="1" applyAlignment="1">
      <alignment horizontal="left" wrapText="1"/>
    </xf>
    <xf numFmtId="0" fontId="17" fillId="2" borderId="0" xfId="25" applyFont="1" applyFill="1" applyAlignment="1">
      <alignment horizontal="left" vertical="top" wrapText="1"/>
    </xf>
    <xf numFmtId="0" fontId="17" fillId="2" borderId="0" xfId="24" applyFont="1" applyFill="1" applyAlignment="1">
      <alignment horizontal="left" vertical="top" wrapText="1"/>
    </xf>
    <xf numFmtId="0" fontId="17" fillId="22" borderId="0" xfId="25" applyFont="1" applyFill="1" applyAlignment="1">
      <alignment horizontal="left" vertical="top" wrapText="1"/>
    </xf>
    <xf numFmtId="0" fontId="9" fillId="0" borderId="0" xfId="10" applyFont="1" applyAlignment="1">
      <alignment horizontal="center" vertical="top"/>
    </xf>
    <xf numFmtId="0" fontId="17" fillId="0" borderId="66" xfId="24" applyFont="1" applyBorder="1" applyAlignment="1">
      <alignment horizontal="center" wrapText="1"/>
    </xf>
    <xf numFmtId="0" fontId="17" fillId="0" borderId="0" xfId="24" applyFont="1" applyAlignment="1">
      <alignment horizontal="left" vertical="top" wrapText="1"/>
    </xf>
    <xf numFmtId="0" fontId="25" fillId="2" borderId="0" xfId="10" applyFont="1" applyFill="1" applyAlignment="1">
      <alignment horizontal="center" wrapText="1"/>
    </xf>
    <xf numFmtId="0" fontId="17" fillId="15" borderId="72" xfId="24" applyFont="1" applyFill="1" applyBorder="1" applyAlignment="1">
      <alignment horizontal="center" vertical="center"/>
    </xf>
    <xf numFmtId="0" fontId="17" fillId="15" borderId="22" xfId="24" applyFont="1" applyFill="1" applyBorder="1" applyAlignment="1">
      <alignment horizontal="center" vertical="center"/>
    </xf>
    <xf numFmtId="0" fontId="25" fillId="15" borderId="65" xfId="24" applyFont="1" applyFill="1" applyBorder="1" applyAlignment="1">
      <alignment horizontal="center" vertical="center"/>
    </xf>
    <xf numFmtId="0" fontId="25" fillId="15" borderId="66" xfId="24" applyFont="1" applyFill="1" applyBorder="1" applyAlignment="1">
      <alignment horizontal="center" vertical="center"/>
    </xf>
    <xf numFmtId="0" fontId="25" fillId="15" borderId="67" xfId="24" applyFont="1" applyFill="1" applyBorder="1" applyAlignment="1">
      <alignment horizontal="center" vertical="center"/>
    </xf>
    <xf numFmtId="0" fontId="17" fillId="15" borderId="29" xfId="24" applyFont="1" applyFill="1" applyBorder="1" applyAlignment="1">
      <alignment horizontal="center" vertical="center"/>
    </xf>
    <xf numFmtId="0" fontId="17" fillId="15" borderId="2" xfId="24" applyFont="1" applyFill="1" applyBorder="1" applyAlignment="1">
      <alignment horizontal="center" vertical="center"/>
    </xf>
    <xf numFmtId="0" fontId="17" fillId="15" borderId="0" xfId="24" applyFont="1" applyFill="1" applyAlignment="1">
      <alignment horizontal="center" vertical="center"/>
    </xf>
    <xf numFmtId="0" fontId="17" fillId="15" borderId="3" xfId="24" applyFont="1" applyFill="1" applyBorder="1" applyAlignment="1">
      <alignment horizontal="center" vertical="center"/>
    </xf>
    <xf numFmtId="0" fontId="17" fillId="2" borderId="0" xfId="24" applyFont="1" applyFill="1" applyAlignment="1">
      <alignment horizontal="left" vertical="center" wrapText="1"/>
    </xf>
    <xf numFmtId="0" fontId="17" fillId="0" borderId="0" xfId="25" applyFont="1" applyAlignment="1">
      <alignment horizontal="left" vertical="top" wrapText="1"/>
    </xf>
    <xf numFmtId="0" fontId="66" fillId="0" borderId="0" xfId="23" applyAlignment="1">
      <alignment horizontal="left"/>
    </xf>
    <xf numFmtId="0" fontId="17" fillId="6" borderId="73" xfId="24" applyFont="1" applyFill="1" applyBorder="1" applyAlignment="1">
      <alignment horizontal="center"/>
    </xf>
    <xf numFmtId="0" fontId="17" fillId="6" borderId="76" xfId="24" applyFont="1" applyFill="1" applyBorder="1" applyAlignment="1">
      <alignment horizontal="center"/>
    </xf>
    <xf numFmtId="0" fontId="8" fillId="6" borderId="70" xfId="8" applyFont="1" applyFill="1" applyBorder="1" applyAlignment="1">
      <alignment horizontal="center"/>
    </xf>
    <xf numFmtId="0" fontId="25" fillId="15" borderId="73" xfId="24" applyFont="1" applyFill="1" applyBorder="1" applyAlignment="1">
      <alignment horizontal="center" vertical="center"/>
    </xf>
    <xf numFmtId="0" fontId="25" fillId="15" borderId="77" xfId="24" applyFont="1" applyFill="1" applyBorder="1" applyAlignment="1">
      <alignment horizontal="center" vertical="center"/>
    </xf>
    <xf numFmtId="0" fontId="25" fillId="15" borderId="76" xfId="24" applyFont="1" applyFill="1" applyBorder="1" applyAlignment="1">
      <alignment horizontal="center" vertical="center"/>
    </xf>
    <xf numFmtId="0" fontId="25" fillId="2" borderId="14" xfId="24" applyFont="1" applyFill="1" applyBorder="1" applyAlignment="1">
      <alignment horizontal="center"/>
    </xf>
    <xf numFmtId="0" fontId="25" fillId="2" borderId="7" xfId="24" applyFont="1" applyFill="1" applyBorder="1" applyAlignment="1">
      <alignment horizontal="center"/>
    </xf>
    <xf numFmtId="0" fontId="25" fillId="2" borderId="15" xfId="24" applyFont="1" applyFill="1" applyBorder="1" applyAlignment="1">
      <alignment horizontal="center"/>
    </xf>
    <xf numFmtId="0" fontId="25" fillId="0" borderId="16" xfId="24" applyFont="1" applyBorder="1" applyAlignment="1">
      <alignment horizontal="left" wrapText="1"/>
    </xf>
    <xf numFmtId="0" fontId="25" fillId="0" borderId="0" xfId="24" applyFont="1" applyAlignment="1">
      <alignment horizontal="left" wrapText="1"/>
    </xf>
    <xf numFmtId="0" fontId="25" fillId="0" borderId="17" xfId="24" applyFont="1" applyBorder="1" applyAlignment="1">
      <alignment horizontal="left" wrapText="1"/>
    </xf>
    <xf numFmtId="0" fontId="17" fillId="2" borderId="17" xfId="25" applyFont="1" applyFill="1" applyBorder="1" applyAlignment="1">
      <alignment horizontal="left" vertical="top" wrapText="1"/>
    </xf>
    <xf numFmtId="0" fontId="17" fillId="0" borderId="0" xfId="24" applyFont="1" applyAlignment="1">
      <alignment horizontal="left" wrapText="1"/>
    </xf>
    <xf numFmtId="0" fontId="17" fillId="0" borderId="17" xfId="24" applyFont="1" applyBorder="1" applyAlignment="1">
      <alignment horizontal="left" wrapText="1"/>
    </xf>
    <xf numFmtId="0" fontId="25" fillId="2" borderId="0" xfId="25" applyFont="1" applyFill="1" applyAlignment="1">
      <alignment horizontal="left" wrapText="1"/>
    </xf>
    <xf numFmtId="0" fontId="25" fillId="2" borderId="17" xfId="25" applyFont="1" applyFill="1" applyBorder="1" applyAlignment="1">
      <alignment horizontal="left" wrapText="1"/>
    </xf>
    <xf numFmtId="0" fontId="17" fillId="2" borderId="17" xfId="24" applyFont="1" applyFill="1" applyBorder="1" applyAlignment="1">
      <alignment horizontal="left" vertical="top" wrapText="1"/>
    </xf>
    <xf numFmtId="0" fontId="17" fillId="2" borderId="0" xfId="25" applyFont="1" applyFill="1" applyAlignment="1">
      <alignment horizontal="left" wrapText="1"/>
    </xf>
    <xf numFmtId="0" fontId="17" fillId="2" borderId="17" xfId="25" applyFont="1" applyFill="1" applyBorder="1" applyAlignment="1">
      <alignment horizontal="left" wrapText="1"/>
    </xf>
    <xf numFmtId="0" fontId="10" fillId="11" borderId="70" xfId="8" applyFill="1" applyBorder="1" applyAlignment="1" applyProtection="1">
      <alignment horizontal="justify"/>
      <protection locked="0"/>
    </xf>
    <xf numFmtId="0" fontId="10" fillId="10" borderId="73" xfId="8" applyFill="1" applyBorder="1" applyAlignment="1" applyProtection="1">
      <alignment horizontal="justify"/>
      <protection locked="0"/>
    </xf>
    <xf numFmtId="0" fontId="10" fillId="10" borderId="77" xfId="8" applyFill="1" applyBorder="1" applyAlignment="1" applyProtection="1">
      <alignment horizontal="justify"/>
      <protection locked="0"/>
    </xf>
    <xf numFmtId="0" fontId="10" fillId="10" borderId="76" xfId="8" applyFill="1" applyBorder="1" applyAlignment="1" applyProtection="1">
      <alignment horizontal="justify"/>
      <protection locked="0"/>
    </xf>
    <xf numFmtId="0" fontId="10" fillId="10" borderId="70" xfId="8" applyFill="1" applyBorder="1" applyAlignment="1" applyProtection="1">
      <alignment horizontal="justify"/>
      <protection locked="0"/>
    </xf>
    <xf numFmtId="0" fontId="10" fillId="10" borderId="73" xfId="8" applyFill="1" applyBorder="1" applyAlignment="1" applyProtection="1">
      <alignment horizontal="left"/>
      <protection locked="0"/>
    </xf>
    <xf numFmtId="0" fontId="10" fillId="10" borderId="77" xfId="8" applyFill="1" applyBorder="1" applyAlignment="1" applyProtection="1">
      <alignment horizontal="left"/>
      <protection locked="0"/>
    </xf>
    <xf numFmtId="0" fontId="10" fillId="10" borderId="76" xfId="8" applyFill="1" applyBorder="1" applyAlignment="1" applyProtection="1">
      <alignment horizontal="left"/>
      <protection locked="0"/>
    </xf>
    <xf numFmtId="0" fontId="10" fillId="10" borderId="73" xfId="8" applyFill="1" applyBorder="1" applyAlignment="1" applyProtection="1">
      <alignment horizontal="justify" vertical="top" wrapText="1"/>
      <protection locked="0"/>
    </xf>
    <xf numFmtId="0" fontId="10" fillId="10" borderId="77" xfId="8" applyFill="1" applyBorder="1" applyAlignment="1" applyProtection="1">
      <alignment horizontal="justify" vertical="top" wrapText="1"/>
      <protection locked="0"/>
    </xf>
    <xf numFmtId="0" fontId="10" fillId="10" borderId="76" xfId="8" applyFill="1" applyBorder="1" applyAlignment="1" applyProtection="1">
      <alignment horizontal="justify" vertical="top" wrapText="1"/>
      <protection locked="0"/>
    </xf>
    <xf numFmtId="0" fontId="18" fillId="0" borderId="22" xfId="8" applyFont="1" applyBorder="1" applyAlignment="1">
      <alignment horizontal="left" vertical="top" wrapText="1"/>
    </xf>
    <xf numFmtId="0" fontId="18" fillId="0" borderId="22" xfId="8" applyFont="1" applyBorder="1" applyAlignment="1">
      <alignment horizontal="left" vertical="center" wrapText="1"/>
    </xf>
    <xf numFmtId="0" fontId="18" fillId="0" borderId="28" xfId="8" applyFont="1" applyBorder="1" applyAlignment="1">
      <alignment horizontal="left"/>
    </xf>
    <xf numFmtId="0" fontId="10" fillId="11" borderId="73" xfId="8" applyFill="1" applyBorder="1" applyAlignment="1" applyProtection="1">
      <alignment horizontal="center" vertical="top" wrapText="1"/>
      <protection locked="0"/>
    </xf>
    <xf numFmtId="0" fontId="10" fillId="11" borderId="77" xfId="8" applyFill="1" applyBorder="1" applyAlignment="1" applyProtection="1">
      <alignment horizontal="center" vertical="top" wrapText="1"/>
      <protection locked="0"/>
    </xf>
    <xf numFmtId="0" fontId="10" fillId="11" borderId="76" xfId="8" applyFill="1" applyBorder="1" applyAlignment="1" applyProtection="1">
      <alignment horizontal="center" vertical="top" wrapText="1"/>
      <protection locked="0"/>
    </xf>
    <xf numFmtId="0" fontId="12" fillId="0" borderId="0" xfId="8" applyFont="1" applyAlignment="1">
      <alignment horizontal="center" vertical="top" wrapText="1"/>
    </xf>
    <xf numFmtId="0" fontId="10" fillId="0" borderId="0" xfId="8" applyAlignment="1">
      <alignment horizontal="center" vertical="top" wrapText="1"/>
    </xf>
    <xf numFmtId="0" fontId="10" fillId="10" borderId="70" xfId="8" applyFill="1" applyBorder="1" applyAlignment="1" applyProtection="1">
      <alignment horizontal="left"/>
      <protection locked="0"/>
    </xf>
    <xf numFmtId="0" fontId="10" fillId="11" borderId="73" xfId="8" applyFill="1" applyBorder="1" applyAlignment="1" applyProtection="1">
      <alignment horizontal="center"/>
      <protection locked="0"/>
    </xf>
    <xf numFmtId="0" fontId="10" fillId="11" borderId="77" xfId="8" applyFill="1" applyBorder="1" applyAlignment="1" applyProtection="1">
      <alignment horizontal="center"/>
      <protection locked="0"/>
    </xf>
    <xf numFmtId="0" fontId="10" fillId="11" borderId="76" xfId="8" applyFill="1" applyBorder="1" applyAlignment="1" applyProtection="1">
      <alignment horizontal="center"/>
      <protection locked="0"/>
    </xf>
    <xf numFmtId="0" fontId="10" fillId="2" borderId="0" xfId="8" applyFill="1" applyAlignment="1">
      <alignment horizontal="left" vertical="center" wrapText="1"/>
    </xf>
    <xf numFmtId="0" fontId="10" fillId="2" borderId="1" xfId="8" applyFill="1" applyBorder="1" applyAlignment="1">
      <alignment horizontal="left" vertical="center" wrapText="1"/>
    </xf>
    <xf numFmtId="0" fontId="2" fillId="15" borderId="65" xfId="22" applyFill="1" applyBorder="1" applyAlignment="1" applyProtection="1">
      <alignment horizontal="center" vertical="top" wrapText="1"/>
      <protection locked="0"/>
    </xf>
    <xf numFmtId="0" fontId="2" fillId="15" borderId="66" xfId="22" applyFill="1" applyBorder="1" applyAlignment="1" applyProtection="1">
      <alignment horizontal="center" vertical="top" wrapText="1"/>
      <protection locked="0"/>
    </xf>
    <xf numFmtId="0" fontId="2" fillId="15" borderId="67" xfId="22" applyFill="1" applyBorder="1" applyAlignment="1" applyProtection="1">
      <alignment horizontal="center" vertical="top" wrapText="1"/>
      <protection locked="0"/>
    </xf>
    <xf numFmtId="0" fontId="2" fillId="15" borderId="2" xfId="22" applyFill="1" applyBorder="1" applyAlignment="1" applyProtection="1">
      <alignment horizontal="center" vertical="top" wrapText="1"/>
      <protection locked="0"/>
    </xf>
    <xf numFmtId="0" fontId="2" fillId="15" borderId="0" xfId="22" applyFill="1" applyAlignment="1" applyProtection="1">
      <alignment horizontal="center" vertical="top" wrapText="1"/>
      <protection locked="0"/>
    </xf>
    <xf numFmtId="0" fontId="2" fillId="15" borderId="3" xfId="22" applyFill="1" applyBorder="1" applyAlignment="1" applyProtection="1">
      <alignment horizontal="center" vertical="top" wrapText="1"/>
      <protection locked="0"/>
    </xf>
    <xf numFmtId="0" fontId="2" fillId="15" borderId="72" xfId="22" applyFill="1" applyBorder="1" applyAlignment="1" applyProtection="1">
      <alignment horizontal="center" vertical="top" wrapText="1"/>
      <protection locked="0"/>
    </xf>
    <xf numFmtId="0" fontId="2" fillId="15" borderId="22" xfId="22" applyFill="1" applyBorder="1" applyAlignment="1" applyProtection="1">
      <alignment horizontal="center" vertical="top" wrapText="1"/>
      <protection locked="0"/>
    </xf>
    <xf numFmtId="0" fontId="2" fillId="15" borderId="29" xfId="22" applyFill="1" applyBorder="1" applyAlignment="1" applyProtection="1">
      <alignment horizontal="center" vertical="top" wrapText="1"/>
      <protection locked="0"/>
    </xf>
    <xf numFmtId="0" fontId="91" fillId="6" borderId="73" xfId="22" applyFont="1" applyFill="1" applyBorder="1" applyAlignment="1">
      <alignment horizontal="left" vertical="center"/>
    </xf>
    <xf numFmtId="0" fontId="91" fillId="6" borderId="77" xfId="22" applyFont="1" applyFill="1" applyBorder="1" applyAlignment="1">
      <alignment horizontal="left" vertical="center"/>
    </xf>
    <xf numFmtId="0" fontId="91" fillId="6" borderId="76" xfId="22" applyFont="1" applyFill="1" applyBorder="1" applyAlignment="1">
      <alignment horizontal="left" vertical="center"/>
    </xf>
    <xf numFmtId="0" fontId="4" fillId="4" borderId="73" xfId="22" applyFont="1" applyFill="1" applyBorder="1" applyAlignment="1" applyProtection="1">
      <alignment horizontal="left" vertical="center"/>
      <protection locked="0"/>
    </xf>
    <xf numFmtId="0" fontId="4" fillId="4" borderId="77" xfId="22" applyFont="1" applyFill="1" applyBorder="1" applyAlignment="1" applyProtection="1">
      <alignment horizontal="left" vertical="center"/>
      <protection locked="0"/>
    </xf>
    <xf numFmtId="0" fontId="4" fillId="4" borderId="76" xfId="22" applyFont="1" applyFill="1" applyBorder="1" applyAlignment="1" applyProtection="1">
      <alignment horizontal="left" vertical="center"/>
      <protection locked="0"/>
    </xf>
    <xf numFmtId="0" fontId="9" fillId="0" borderId="0" xfId="22" applyFont="1" applyAlignment="1">
      <alignment vertical="top" wrapText="1"/>
    </xf>
    <xf numFmtId="0" fontId="9" fillId="0" borderId="0" xfId="22" applyFont="1" applyAlignment="1">
      <alignment horizontal="left" vertical="top" wrapText="1"/>
    </xf>
    <xf numFmtId="0" fontId="17" fillId="0" borderId="0" xfId="10" applyFont="1" applyAlignment="1">
      <alignment horizontal="left" vertical="top"/>
    </xf>
    <xf numFmtId="0" fontId="17" fillId="0" borderId="73" xfId="8" applyFont="1" applyBorder="1" applyAlignment="1">
      <alignment horizontal="left" vertical="top" wrapText="1"/>
    </xf>
    <xf numFmtId="0" fontId="17" fillId="0" borderId="77" xfId="8" applyFont="1" applyBorder="1" applyAlignment="1">
      <alignment horizontal="left" vertical="top" wrapText="1"/>
    </xf>
    <xf numFmtId="0" fontId="17" fillId="0" borderId="76" xfId="8" applyFont="1" applyBorder="1" applyAlignment="1">
      <alignment horizontal="left" vertical="top" wrapText="1"/>
    </xf>
    <xf numFmtId="0" fontId="17" fillId="10" borderId="70" xfId="8" applyFont="1" applyFill="1" applyBorder="1" applyAlignment="1" applyProtection="1">
      <alignment horizontal="left" vertical="top" wrapText="1"/>
      <protection locked="0"/>
    </xf>
    <xf numFmtId="0" fontId="17" fillId="0" borderId="70" xfId="23" applyFont="1" applyBorder="1" applyAlignment="1">
      <alignment horizontal="left"/>
    </xf>
    <xf numFmtId="0" fontId="17" fillId="0" borderId="70" xfId="23" applyFont="1" applyBorder="1" applyAlignment="1">
      <alignment horizontal="left" wrapText="1"/>
    </xf>
    <xf numFmtId="0" fontId="17" fillId="0" borderId="70" xfId="23" applyFont="1" applyBorder="1" applyAlignment="1">
      <alignment horizontal="left" vertical="top" wrapText="1"/>
    </xf>
    <xf numFmtId="0" fontId="17" fillId="2" borderId="66" xfId="8" applyFont="1" applyFill="1" applyBorder="1" applyAlignment="1">
      <alignment horizontal="left" vertical="center" wrapText="1"/>
    </xf>
    <xf numFmtId="0" fontId="17" fillId="2" borderId="1" xfId="8" applyFont="1" applyFill="1" applyBorder="1" applyAlignment="1">
      <alignment horizontal="left" vertical="center" wrapText="1"/>
    </xf>
    <xf numFmtId="0" fontId="17" fillId="0" borderId="0" xfId="8" applyFont="1" applyAlignment="1" applyProtection="1">
      <alignment horizontal="left" vertical="top" wrapText="1"/>
      <protection locked="0"/>
    </xf>
    <xf numFmtId="0" fontId="8" fillId="0" borderId="0" xfId="8" applyFont="1" applyAlignment="1">
      <alignment horizontal="right"/>
    </xf>
    <xf numFmtId="0" fontId="8" fillId="0" borderId="64" xfId="8" applyFont="1" applyBorder="1" applyAlignment="1">
      <alignment horizontal="right"/>
    </xf>
    <xf numFmtId="0" fontId="17" fillId="0" borderId="73" xfId="8" applyFont="1" applyBorder="1" applyAlignment="1">
      <alignment horizontal="left" vertical="top"/>
    </xf>
    <xf numFmtId="0" fontId="17" fillId="0" borderId="77" xfId="8" applyFont="1" applyBorder="1" applyAlignment="1">
      <alignment horizontal="left" vertical="top"/>
    </xf>
    <xf numFmtId="0" fontId="17" fillId="0" borderId="76" xfId="8" applyFont="1" applyBorder="1" applyAlignment="1">
      <alignment horizontal="left" vertical="top"/>
    </xf>
    <xf numFmtId="10" fontId="10" fillId="6" borderId="58" xfId="2" applyNumberFormat="1" applyFont="1" applyFill="1" applyBorder="1" applyAlignment="1" applyProtection="1">
      <alignment horizontal="right" vertical="center"/>
    </xf>
    <xf numFmtId="0" fontId="62" fillId="0" borderId="68" xfId="10" applyFont="1" applyBorder="1" applyAlignment="1">
      <alignment horizontal="center" vertical="center"/>
    </xf>
    <xf numFmtId="0" fontId="23" fillId="0" borderId="73" xfId="0" applyFont="1" applyBorder="1" applyAlignment="1">
      <alignment horizontal="left" vertical="center"/>
    </xf>
    <xf numFmtId="0" fontId="23" fillId="0" borderId="76" xfId="0" applyFont="1" applyBorder="1" applyAlignment="1">
      <alignment horizontal="left" vertical="center"/>
    </xf>
    <xf numFmtId="0" fontId="16" fillId="10" borderId="73" xfId="0" applyFont="1" applyFill="1" applyBorder="1" applyAlignment="1" applyProtection="1">
      <alignment horizontal="left" vertical="center" wrapText="1"/>
      <protection locked="0"/>
    </xf>
    <xf numFmtId="0" fontId="16" fillId="10" borderId="76" xfId="0" applyFont="1" applyFill="1" applyBorder="1" applyAlignment="1" applyProtection="1">
      <alignment horizontal="left" vertical="center" wrapText="1"/>
      <protection locked="0"/>
    </xf>
    <xf numFmtId="0" fontId="16" fillId="10" borderId="65" xfId="0" applyFont="1" applyFill="1" applyBorder="1" applyAlignment="1" applyProtection="1">
      <alignment horizontal="left" vertical="center" wrapText="1"/>
      <protection locked="0"/>
    </xf>
    <xf numFmtId="0" fontId="16" fillId="10" borderId="67" xfId="0" applyFont="1" applyFill="1" applyBorder="1" applyAlignment="1" applyProtection="1">
      <alignment horizontal="left" vertical="center" wrapText="1"/>
      <protection locked="0"/>
    </xf>
    <xf numFmtId="0" fontId="16" fillId="10" borderId="58" xfId="0" applyFont="1" applyFill="1" applyBorder="1" applyAlignment="1" applyProtection="1">
      <alignment horizontal="left" vertical="center" wrapText="1"/>
      <protection locked="0"/>
    </xf>
    <xf numFmtId="0" fontId="10" fillId="2" borderId="73" xfId="0" applyFont="1" applyFill="1" applyBorder="1" applyAlignment="1">
      <alignment horizontal="left"/>
    </xf>
    <xf numFmtId="0" fontId="10" fillId="2" borderId="76" xfId="0" applyFont="1" applyFill="1" applyBorder="1" applyAlignment="1">
      <alignment horizontal="left"/>
    </xf>
    <xf numFmtId="0" fontId="56" fillId="0" borderId="0" xfId="0" applyFont="1" applyAlignment="1">
      <alignment horizontal="center"/>
    </xf>
    <xf numFmtId="0" fontId="10" fillId="10" borderId="65" xfId="8" applyFill="1" applyBorder="1" applyAlignment="1" applyProtection="1">
      <alignment horizontal="justify" vertical="top" wrapText="1"/>
      <protection locked="0"/>
    </xf>
    <xf numFmtId="0" fontId="10" fillId="10" borderId="78" xfId="8" applyFill="1" applyBorder="1" applyAlignment="1" applyProtection="1">
      <alignment horizontal="justify" vertical="top" wrapText="1"/>
      <protection locked="0"/>
    </xf>
    <xf numFmtId="0" fontId="10" fillId="10" borderId="70" xfId="8" applyFill="1" applyBorder="1" applyAlignment="1" applyProtection="1">
      <alignment horizontal="justify" vertical="top" wrapText="1"/>
      <protection locked="0"/>
    </xf>
    <xf numFmtId="0" fontId="8" fillId="8" borderId="73" xfId="0" applyFont="1" applyFill="1" applyBorder="1" applyAlignment="1">
      <alignment horizontal="left"/>
    </xf>
    <xf numFmtId="0" fontId="22" fillId="8" borderId="73" xfId="5" applyFont="1" applyFill="1" applyBorder="1" applyAlignment="1">
      <alignment horizontal="center"/>
    </xf>
    <xf numFmtId="0" fontId="22" fillId="8" borderId="70" xfId="5" applyFont="1" applyFill="1" applyBorder="1" applyAlignment="1">
      <alignment horizontal="center"/>
    </xf>
    <xf numFmtId="176" fontId="17" fillId="6" borderId="72" xfId="1" applyNumberFormat="1" applyFont="1" applyFill="1" applyBorder="1" applyAlignment="1">
      <alignment horizontal="center" vertical="center"/>
    </xf>
    <xf numFmtId="6" fontId="17" fillId="6" borderId="73" xfId="27" applyNumberFormat="1" applyFont="1" applyFill="1" applyBorder="1" applyAlignment="1">
      <alignment horizontal="center" vertical="center"/>
    </xf>
    <xf numFmtId="6" fontId="17" fillId="6" borderId="82" xfId="27" applyNumberFormat="1" applyFont="1" applyFill="1" applyBorder="1" applyAlignment="1">
      <alignment horizontal="center" vertical="center"/>
    </xf>
    <xf numFmtId="0" fontId="17" fillId="0" borderId="73" xfId="27" applyFont="1" applyBorder="1" applyAlignment="1">
      <alignment horizontal="center" vertical="center"/>
    </xf>
    <xf numFmtId="0" fontId="17" fillId="0" borderId="82" xfId="27" applyFont="1" applyBorder="1" applyAlignment="1">
      <alignment horizontal="center" vertical="center"/>
    </xf>
    <xf numFmtId="164" fontId="21" fillId="4" borderId="32" xfId="1" applyNumberFormat="1" applyFont="1" applyFill="1" applyBorder="1" applyAlignment="1" applyProtection="1">
      <alignment horizontal="center" vertical="center"/>
      <protection locked="0"/>
    </xf>
    <xf numFmtId="164" fontId="21" fillId="4" borderId="56" xfId="1" applyNumberFormat="1" applyFont="1" applyFill="1" applyBorder="1" applyAlignment="1" applyProtection="1">
      <alignment horizontal="center" vertical="center"/>
      <protection locked="0"/>
    </xf>
    <xf numFmtId="0" fontId="24" fillId="2" borderId="22" xfId="0" applyFont="1" applyFill="1" applyBorder="1" applyAlignment="1">
      <alignment horizontal="left" vertical="center" wrapText="1"/>
    </xf>
    <xf numFmtId="1" fontId="17" fillId="6" borderId="72" xfId="7" applyNumberFormat="1" applyFont="1" applyFill="1" applyBorder="1" applyAlignment="1">
      <alignment horizontal="center" vertical="center"/>
    </xf>
    <xf numFmtId="0" fontId="35" fillId="2" borderId="65" xfId="0" applyFont="1" applyFill="1" applyBorder="1" applyAlignment="1">
      <alignment horizontal="center"/>
    </xf>
    <xf numFmtId="0" fontId="16" fillId="10" borderId="61" xfId="0" applyFont="1" applyFill="1" applyBorder="1" applyAlignment="1" applyProtection="1">
      <alignment horizontal="left" vertical="center" wrapText="1"/>
      <protection locked="0"/>
    </xf>
    <xf numFmtId="0" fontId="10" fillId="2" borderId="62" xfId="0" applyFont="1" applyFill="1" applyBorder="1" applyAlignment="1">
      <alignment horizontal="left"/>
    </xf>
    <xf numFmtId="0" fontId="10" fillId="2" borderId="63" xfId="0" applyFont="1" applyFill="1" applyBorder="1" applyAlignment="1">
      <alignment horizontal="left"/>
    </xf>
    <xf numFmtId="0" fontId="16" fillId="10" borderId="72" xfId="0" applyFont="1" applyFill="1" applyBorder="1" applyAlignment="1" applyProtection="1">
      <alignment horizontal="left" vertical="center" wrapText="1"/>
      <protection locked="0"/>
    </xf>
    <xf numFmtId="0" fontId="16" fillId="10" borderId="29" xfId="0" applyFont="1" applyFill="1" applyBorder="1" applyAlignment="1" applyProtection="1">
      <alignment horizontal="left" vertical="center" wrapText="1"/>
      <protection locked="0"/>
    </xf>
    <xf numFmtId="0" fontId="105" fillId="24" borderId="0" xfId="0" applyFont="1" applyFill="1"/>
    <xf numFmtId="0" fontId="107" fillId="0" borderId="7" xfId="0" applyFont="1" applyBorder="1" applyAlignment="1">
      <alignment wrapText="1"/>
    </xf>
    <xf numFmtId="0" fontId="107" fillId="0" borderId="51" xfId="0" applyFont="1" applyBorder="1" applyAlignment="1">
      <alignment wrapText="1"/>
    </xf>
    <xf numFmtId="0" fontId="39" fillId="0" borderId="22" xfId="0" applyFont="1" applyBorder="1" applyAlignment="1">
      <alignment wrapText="1"/>
    </xf>
    <xf numFmtId="0" fontId="115" fillId="0" borderId="22" xfId="0" applyFont="1" applyBorder="1" applyAlignment="1">
      <alignment vertical="center" wrapText="1"/>
    </xf>
    <xf numFmtId="0" fontId="81" fillId="0" borderId="22" xfId="0" applyFont="1" applyBorder="1" applyAlignment="1">
      <alignment vertical="center" wrapText="1"/>
    </xf>
    <xf numFmtId="3" fontId="113" fillId="25" borderId="73" xfId="0" applyNumberFormat="1" applyFont="1" applyFill="1" applyBorder="1"/>
    <xf numFmtId="3" fontId="113" fillId="25" borderId="77" xfId="0" applyNumberFormat="1" applyFont="1" applyFill="1" applyBorder="1"/>
    <xf numFmtId="3" fontId="113" fillId="25" borderId="83" xfId="0" applyNumberFormat="1" applyFont="1" applyFill="1" applyBorder="1"/>
    <xf numFmtId="3" fontId="39" fillId="25" borderId="73" xfId="0" applyNumberFormat="1" applyFont="1" applyFill="1" applyBorder="1"/>
    <xf numFmtId="3" fontId="39" fillId="25" borderId="77" xfId="0" applyNumberFormat="1" applyFont="1" applyFill="1" applyBorder="1"/>
    <xf numFmtId="3" fontId="39" fillId="25" borderId="83" xfId="0" applyNumberFormat="1" applyFont="1" applyFill="1" applyBorder="1"/>
    <xf numFmtId="164" fontId="113" fillId="25" borderId="73" xfId="0" applyNumberFormat="1" applyFont="1" applyFill="1" applyBorder="1"/>
    <xf numFmtId="164" fontId="113" fillId="25" borderId="77" xfId="0" applyNumberFormat="1" applyFont="1" applyFill="1" applyBorder="1"/>
    <xf numFmtId="164" fontId="113" fillId="25" borderId="83" xfId="0" applyNumberFormat="1" applyFont="1" applyFill="1" applyBorder="1"/>
    <xf numFmtId="164" fontId="39" fillId="25" borderId="73" xfId="0" applyNumberFormat="1" applyFont="1" applyFill="1" applyBorder="1"/>
    <xf numFmtId="164" fontId="39" fillId="25" borderId="77" xfId="0" applyNumberFormat="1" applyFont="1" applyFill="1" applyBorder="1"/>
    <xf numFmtId="164" fontId="39" fillId="25" borderId="83" xfId="0" applyNumberFormat="1" applyFont="1" applyFill="1" applyBorder="1"/>
    <xf numFmtId="0" fontId="2" fillId="0" borderId="0" xfId="0" applyFont="1"/>
    <xf numFmtId="0" fontId="117" fillId="0" borderId="0" xfId="0" applyFont="1" applyAlignment="1">
      <alignment wrapText="1"/>
    </xf>
    <xf numFmtId="0" fontId="121" fillId="0" borderId="22" xfId="0" applyFont="1" applyBorder="1"/>
    <xf numFmtId="14" fontId="121" fillId="0" borderId="22" xfId="0" applyNumberFormat="1" applyFont="1" applyBorder="1"/>
    <xf numFmtId="0" fontId="86" fillId="0" borderId="0" xfId="23" applyFont="1" applyAlignment="1">
      <alignment horizontal="center"/>
    </xf>
    <xf numFmtId="0" fontId="92" fillId="0" borderId="0" xfId="5" applyFont="1" applyAlignment="1">
      <alignment horizontal="left" wrapText="1"/>
    </xf>
    <xf numFmtId="172" fontId="92" fillId="0" borderId="0" xfId="5" applyNumberFormat="1" applyFont="1" applyAlignment="1">
      <alignment horizontal="left" wrapText="1"/>
    </xf>
    <xf numFmtId="0" fontId="51" fillId="2" borderId="0" xfId="5" applyFont="1" applyFill="1" applyAlignment="1">
      <alignment horizontal="center" textRotation="90"/>
    </xf>
    <xf numFmtId="0" fontId="41" fillId="2" borderId="73" xfId="5" applyFont="1" applyFill="1" applyBorder="1" applyAlignment="1">
      <alignment horizontal="justify" vertical="top" wrapText="1"/>
    </xf>
    <xf numFmtId="0" fontId="41" fillId="2" borderId="77" xfId="5" applyFont="1" applyFill="1" applyBorder="1" applyAlignment="1">
      <alignment horizontal="justify" vertical="top" wrapText="1"/>
    </xf>
    <xf numFmtId="0" fontId="41" fillId="2" borderId="76" xfId="5" applyFont="1" applyFill="1" applyBorder="1" applyAlignment="1">
      <alignment horizontal="justify" vertical="top" wrapText="1"/>
    </xf>
    <xf numFmtId="0" fontId="41" fillId="0" borderId="73" xfId="5" applyFont="1" applyBorder="1" applyAlignment="1">
      <alignment horizontal="justify" vertical="top" wrapText="1"/>
    </xf>
    <xf numFmtId="0" fontId="41" fillId="0" borderId="77" xfId="5" applyFont="1" applyBorder="1" applyAlignment="1">
      <alignment horizontal="justify" vertical="top" wrapText="1"/>
    </xf>
    <xf numFmtId="0" fontId="41" fillId="0" borderId="76" xfId="5" applyFont="1" applyBorder="1" applyAlignment="1">
      <alignment horizontal="justify" vertical="top" wrapText="1"/>
    </xf>
    <xf numFmtId="167" fontId="40" fillId="2" borderId="0" xfId="5" applyNumberFormat="1" applyFont="1" applyFill="1" applyAlignment="1">
      <alignment horizontal="left"/>
    </xf>
    <xf numFmtId="0" fontId="40" fillId="2" borderId="0" xfId="5" applyFont="1" applyFill="1" applyAlignment="1">
      <alignment horizontal="left"/>
    </xf>
    <xf numFmtId="0" fontId="9" fillId="0" borderId="0" xfId="8" applyFont="1" applyAlignment="1" applyProtection="1">
      <alignment horizontal="left" indent="1"/>
      <protection locked="0"/>
    </xf>
    <xf numFmtId="0" fontId="41" fillId="2" borderId="0" xfId="5" applyFont="1" applyFill="1" applyAlignment="1">
      <alignment horizontal="left"/>
    </xf>
    <xf numFmtId="0" fontId="41" fillId="2" borderId="0" xfId="5" applyFont="1" applyFill="1" applyAlignment="1">
      <alignment horizontal="left" wrapText="1"/>
    </xf>
    <xf numFmtId="0" fontId="41" fillId="2" borderId="73" xfId="5" applyFont="1" applyFill="1" applyBorder="1" applyAlignment="1">
      <alignment horizontal="left" vertical="top" wrapText="1"/>
    </xf>
    <xf numFmtId="0" fontId="41" fillId="2" borderId="77" xfId="5" applyFont="1" applyFill="1" applyBorder="1" applyAlignment="1">
      <alignment horizontal="left" vertical="top" wrapText="1"/>
    </xf>
    <xf numFmtId="0" fontId="41" fillId="2" borderId="76" xfId="5" applyFont="1" applyFill="1" applyBorder="1" applyAlignment="1">
      <alignment horizontal="left" vertical="top" wrapText="1"/>
    </xf>
    <xf numFmtId="0" fontId="41" fillId="2" borderId="0" xfId="5" applyFont="1" applyFill="1" applyAlignment="1">
      <alignment horizontal="left" vertical="center" wrapText="1"/>
    </xf>
    <xf numFmtId="0" fontId="41" fillId="2" borderId="0" xfId="5" applyFont="1" applyFill="1" applyAlignment="1">
      <alignment horizontal="right"/>
    </xf>
    <xf numFmtId="167" fontId="41" fillId="2" borderId="0" xfId="5" applyNumberFormat="1" applyFont="1" applyFill="1" applyAlignment="1">
      <alignment horizontal="right"/>
    </xf>
    <xf numFmtId="0" fontId="43" fillId="0" borderId="13" xfId="5" applyFont="1" applyBorder="1" applyAlignment="1">
      <alignment horizontal="center" vertical="center"/>
    </xf>
    <xf numFmtId="0" fontId="41" fillId="0" borderId="0" xfId="5" applyFont="1" applyAlignment="1">
      <alignment horizontal="left"/>
    </xf>
    <xf numFmtId="0" fontId="59" fillId="17" borderId="0" xfId="5" applyFont="1" applyFill="1" applyAlignment="1">
      <alignment horizontal="left"/>
    </xf>
    <xf numFmtId="0" fontId="41" fillId="2" borderId="0" xfId="5" applyFont="1" applyFill="1" applyAlignment="1">
      <alignment horizontal="justify"/>
    </xf>
    <xf numFmtId="0" fontId="51" fillId="20" borderId="0" xfId="5" applyFont="1" applyFill="1" applyAlignment="1">
      <alignment horizontal="center"/>
    </xf>
    <xf numFmtId="166" fontId="40" fillId="2" borderId="0" xfId="2" applyNumberFormat="1" applyFont="1" applyFill="1" applyBorder="1" applyAlignment="1" applyProtection="1">
      <alignment horizontal="right" vertical="center"/>
    </xf>
    <xf numFmtId="5" fontId="40" fillId="2" borderId="0" xfId="5" applyNumberFormat="1" applyFont="1" applyFill="1" applyAlignment="1">
      <alignment horizontal="center" vertical="center"/>
    </xf>
    <xf numFmtId="0" fontId="51" fillId="0" borderId="0" xfId="5" applyFont="1" applyAlignment="1">
      <alignment horizontal="center" textRotation="90"/>
    </xf>
    <xf numFmtId="0" fontId="40" fillId="2" borderId="6" xfId="5" applyFont="1" applyFill="1" applyBorder="1" applyAlignment="1">
      <alignment horizontal="center"/>
    </xf>
    <xf numFmtId="0" fontId="40" fillId="2" borderId="8" xfId="5" applyFont="1" applyFill="1" applyBorder="1" applyAlignment="1">
      <alignment horizontal="center"/>
    </xf>
    <xf numFmtId="0" fontId="22" fillId="2" borderId="34" xfId="0" applyFont="1" applyFill="1" applyBorder="1" applyAlignment="1">
      <alignment horizontal="center" textRotation="90"/>
    </xf>
    <xf numFmtId="0" fontId="22" fillId="2" borderId="93" xfId="0" applyFont="1" applyFill="1" applyBorder="1" applyAlignment="1">
      <alignment horizontal="center" textRotation="90"/>
    </xf>
    <xf numFmtId="0" fontId="22" fillId="2" borderId="30" xfId="0" applyFont="1" applyFill="1" applyBorder="1" applyAlignment="1">
      <alignment horizontal="center" textRotation="90"/>
    </xf>
    <xf numFmtId="0" fontId="22" fillId="2" borderId="94" xfId="0" applyFont="1" applyFill="1" applyBorder="1" applyAlignment="1">
      <alignment horizontal="center" textRotation="90"/>
    </xf>
    <xf numFmtId="0" fontId="22" fillId="2" borderId="30" xfId="0" applyFont="1" applyFill="1" applyBorder="1" applyAlignment="1">
      <alignment horizontal="center" textRotation="90" wrapText="1"/>
    </xf>
    <xf numFmtId="0" fontId="22" fillId="2" borderId="94" xfId="0" applyFont="1" applyFill="1" applyBorder="1" applyAlignment="1">
      <alignment horizontal="center" textRotation="90" wrapText="1"/>
    </xf>
    <xf numFmtId="0" fontId="22" fillId="2" borderId="34" xfId="0" applyFont="1" applyFill="1" applyBorder="1" applyAlignment="1">
      <alignment horizontal="center" textRotation="90" wrapText="1"/>
    </xf>
    <xf numFmtId="0" fontId="22" fillId="2" borderId="93" xfId="0" applyFont="1" applyFill="1" applyBorder="1" applyAlignment="1">
      <alignment horizontal="center" textRotation="90" wrapText="1"/>
    </xf>
    <xf numFmtId="0" fontId="22" fillId="2" borderId="24" xfId="0" applyFont="1" applyFill="1" applyBorder="1" applyAlignment="1">
      <alignment horizontal="center" textRotation="90" wrapText="1"/>
    </xf>
    <xf numFmtId="0" fontId="22" fillId="2" borderId="95" xfId="0" applyFont="1" applyFill="1" applyBorder="1" applyAlignment="1">
      <alignment horizontal="center" textRotation="90" wrapText="1"/>
    </xf>
    <xf numFmtId="0" fontId="83" fillId="0" borderId="24" xfId="5" applyFont="1" applyBorder="1" applyAlignment="1">
      <alignment horizontal="center" vertical="center" wrapText="1"/>
    </xf>
    <xf numFmtId="0" fontId="83" fillId="0" borderId="4" xfId="5" applyFont="1" applyBorder="1" applyAlignment="1">
      <alignment horizontal="center" vertical="center" wrapText="1"/>
    </xf>
    <xf numFmtId="0" fontId="82" fillId="0" borderId="9" xfId="5" applyFont="1" applyBorder="1" applyAlignment="1">
      <alignment horizontal="center"/>
    </xf>
    <xf numFmtId="0" fontId="82" fillId="0" borderId="6" xfId="5" applyFont="1" applyBorder="1" applyAlignment="1">
      <alignment horizontal="center"/>
    </xf>
    <xf numFmtId="0" fontId="82" fillId="0" borderId="8" xfId="5" applyFont="1" applyBorder="1" applyAlignment="1">
      <alignment horizontal="center"/>
    </xf>
    <xf numFmtId="0" fontId="83" fillId="0" borderId="41" xfId="5" applyFont="1" applyBorder="1" applyAlignment="1">
      <alignment horizontal="center"/>
    </xf>
    <xf numFmtId="0" fontId="83" fillId="0" borderId="4" xfId="5" applyFont="1" applyBorder="1" applyAlignment="1">
      <alignment horizontal="center"/>
    </xf>
    <xf numFmtId="0" fontId="22" fillId="2" borderId="39" xfId="0" applyFont="1" applyFill="1" applyBorder="1" applyAlignment="1">
      <alignment horizontal="center" textRotation="90" wrapText="1"/>
    </xf>
    <xf numFmtId="0" fontId="22" fillId="2" borderId="29" xfId="0" applyFont="1" applyFill="1" applyBorder="1" applyAlignment="1">
      <alignment horizontal="center" textRotation="90" wrapText="1"/>
    </xf>
    <xf numFmtId="5" fontId="41" fillId="0" borderId="0" xfId="5" applyNumberFormat="1" applyFont="1" applyAlignment="1">
      <alignment horizontal="right"/>
    </xf>
    <xf numFmtId="1" fontId="5" fillId="2" borderId="73" xfId="0" applyNumberFormat="1" applyFont="1" applyFill="1" applyBorder="1" applyAlignment="1">
      <alignment horizontal="left"/>
    </xf>
    <xf numFmtId="1" fontId="5" fillId="2" borderId="75" xfId="0" applyNumberFormat="1" applyFont="1" applyFill="1" applyBorder="1" applyAlignment="1">
      <alignment horizontal="left"/>
    </xf>
    <xf numFmtId="1" fontId="5" fillId="10" borderId="73" xfId="0" applyNumberFormat="1" applyFont="1" applyFill="1" applyBorder="1" applyAlignment="1">
      <alignment horizontal="left"/>
    </xf>
    <xf numFmtId="1" fontId="5" fillId="10" borderId="75" xfId="0" applyNumberFormat="1" applyFont="1" applyFill="1" applyBorder="1" applyAlignment="1">
      <alignment horizontal="left"/>
    </xf>
    <xf numFmtId="5" fontId="43" fillId="0" borderId="0" xfId="5" applyNumberFormat="1" applyFont="1" applyAlignment="1">
      <alignment horizontal="right"/>
    </xf>
    <xf numFmtId="1" fontId="5" fillId="10" borderId="36" xfId="0" applyNumberFormat="1" applyFont="1" applyFill="1" applyBorder="1" applyAlignment="1">
      <alignment horizontal="left"/>
    </xf>
    <xf numFmtId="1" fontId="5" fillId="10" borderId="40" xfId="0" applyNumberFormat="1" applyFont="1" applyFill="1" applyBorder="1" applyAlignment="1">
      <alignment horizontal="left"/>
    </xf>
    <xf numFmtId="0" fontId="101" fillId="2" borderId="73" xfId="5" applyFont="1" applyFill="1" applyBorder="1" applyAlignment="1">
      <alignment horizontal="left" vertical="top" wrapText="1"/>
    </xf>
    <xf numFmtId="0" fontId="101" fillId="2" borderId="77" xfId="5" applyFont="1" applyFill="1" applyBorder="1" applyAlignment="1">
      <alignment horizontal="left" vertical="top" wrapText="1"/>
    </xf>
    <xf numFmtId="0" fontId="101" fillId="2" borderId="76" xfId="5" applyFont="1" applyFill="1" applyBorder="1" applyAlignment="1">
      <alignment horizontal="left" vertical="top" wrapText="1"/>
    </xf>
    <xf numFmtId="0" fontId="101" fillId="2" borderId="22" xfId="5" applyFont="1" applyFill="1" applyBorder="1" applyAlignment="1">
      <alignment horizontal="left" vertical="top" wrapText="1"/>
    </xf>
    <xf numFmtId="0" fontId="101" fillId="2" borderId="29" xfId="5" applyFont="1" applyFill="1" applyBorder="1" applyAlignment="1">
      <alignment horizontal="left" vertical="top" wrapText="1"/>
    </xf>
    <xf numFmtId="0" fontId="75" fillId="3" borderId="50" xfId="5" applyFont="1" applyFill="1" applyBorder="1" applyAlignment="1">
      <alignment horizontal="center"/>
    </xf>
    <xf numFmtId="6" fontId="10" fillId="0" borderId="2" xfId="27" applyNumberFormat="1" applyFont="1" applyBorder="1" applyAlignment="1">
      <alignment horizontal="center"/>
    </xf>
    <xf numFmtId="6" fontId="10" fillId="0" borderId="3" xfId="27" applyNumberFormat="1" applyFont="1" applyBorder="1" applyAlignment="1">
      <alignment horizontal="center"/>
    </xf>
    <xf numFmtId="9" fontId="10" fillId="0" borderId="2" xfId="27" applyNumberFormat="1" applyFont="1" applyBorder="1" applyAlignment="1">
      <alignment horizontal="center"/>
    </xf>
    <xf numFmtId="9" fontId="10" fillId="0" borderId="3" xfId="27" applyNumberFormat="1" applyFont="1" applyBorder="1" applyAlignment="1">
      <alignment horizontal="center"/>
    </xf>
    <xf numFmtId="0" fontId="75" fillId="3" borderId="47" xfId="5" applyFont="1" applyFill="1" applyBorder="1" applyAlignment="1">
      <alignment horizontal="center"/>
    </xf>
    <xf numFmtId="0" fontId="75" fillId="3" borderId="48" xfId="5" applyFont="1" applyFill="1" applyBorder="1" applyAlignment="1">
      <alignment horizontal="center"/>
    </xf>
    <xf numFmtId="0" fontId="75" fillId="3" borderId="0" xfId="27" applyFont="1" applyFill="1" applyAlignment="1">
      <alignment horizontal="center"/>
    </xf>
    <xf numFmtId="0" fontId="16" fillId="10" borderId="98" xfId="0" applyFont="1" applyFill="1" applyBorder="1" applyAlignment="1" applyProtection="1">
      <alignment horizontal="center"/>
      <protection locked="0"/>
    </xf>
    <xf numFmtId="0" fontId="16" fillId="10" borderId="99" xfId="0" applyFont="1" applyFill="1" applyBorder="1" applyAlignment="1" applyProtection="1">
      <alignment horizontal="center"/>
      <protection locked="0"/>
    </xf>
    <xf numFmtId="0" fontId="16" fillId="10" borderId="100" xfId="0" applyFont="1" applyFill="1" applyBorder="1" applyAlignment="1" applyProtection="1">
      <alignment horizontal="center"/>
      <protection locked="0"/>
    </xf>
  </cellXfs>
  <cellStyles count="31">
    <cellStyle name="Comma" xfId="7" builtinId="3"/>
    <cellStyle name="Comma 10" xfId="14" xr:uid="{00000000-0005-0000-0000-000001000000}"/>
    <cellStyle name="Comma 2" xfId="16" xr:uid="{00000000-0005-0000-0000-000002000000}"/>
    <cellStyle name="Currency" xfId="1" builtinId="4"/>
    <cellStyle name="Currency 10" xfId="13" xr:uid="{00000000-0005-0000-0000-000004000000}"/>
    <cellStyle name="Currency 2" xfId="3" xr:uid="{00000000-0005-0000-0000-000005000000}"/>
    <cellStyle name="Currency 3" xfId="18" xr:uid="{00000000-0005-0000-0000-000006000000}"/>
    <cellStyle name="Currency 4" xfId="29" xr:uid="{E497CCC7-345C-470E-9BFE-D1926A922AD5}"/>
    <cellStyle name="Normal" xfId="0" builtinId="0"/>
    <cellStyle name="Normal 2" xfId="4" xr:uid="{00000000-0005-0000-0000-000008000000}"/>
    <cellStyle name="Normal 3" xfId="5" xr:uid="{00000000-0005-0000-0000-000009000000}"/>
    <cellStyle name="Normal 3 2" xfId="11" xr:uid="{00000000-0005-0000-0000-00000A000000}"/>
    <cellStyle name="Normal 4" xfId="8" xr:uid="{00000000-0005-0000-0000-00000B000000}"/>
    <cellStyle name="Normal 5" xfId="10" xr:uid="{00000000-0005-0000-0000-00000C000000}"/>
    <cellStyle name="Normal 6" xfId="15" xr:uid="{00000000-0005-0000-0000-00000D000000}"/>
    <cellStyle name="Normal 7" xfId="19" xr:uid="{00000000-0005-0000-0000-00000E000000}"/>
    <cellStyle name="Normal 7 2" xfId="24" xr:uid="{6D32B0E9-83DD-4D4F-A8D8-97EEF54158C3}"/>
    <cellStyle name="Normal 8" xfId="20" xr:uid="{00000000-0005-0000-0000-00000F000000}"/>
    <cellStyle name="Normal 8 2" xfId="21" xr:uid="{00000000-0005-0000-0000-000010000000}"/>
    <cellStyle name="Normal 8 3" xfId="22" xr:uid="{BE46CC7A-BDF7-422F-910B-F04DE2B7D5F5}"/>
    <cellStyle name="Normal 9" xfId="23" xr:uid="{5CE84D5E-41EA-4001-B247-FEE24C5859A4}"/>
    <cellStyle name="Normal 9 2" xfId="30" xr:uid="{FAB15399-8677-45CB-96B6-BC060CA2128B}"/>
    <cellStyle name="Normal_ERP Applicant Scoring Worksheet" xfId="25" xr:uid="{88DD2D6F-0DBD-4E67-8F3C-095A4186C542}"/>
    <cellStyle name="Normal_ERP Rd2 Scoring Worksheet" xfId="26" xr:uid="{E3CBD50E-E76A-4374-864C-4828C1851A3A}"/>
    <cellStyle name="Normal_Mecky's Model" xfId="28" xr:uid="{80906736-0E12-4A12-9378-FD9B5F47A9E9}"/>
    <cellStyle name="Normal_TCB000 Preservation (Current) 050628" xfId="27" xr:uid="{A796D0EF-DADB-495E-8CF4-196B7BF015A8}"/>
    <cellStyle name="Percent" xfId="2" builtinId="5"/>
    <cellStyle name="Percent 10" xfId="12" xr:uid="{00000000-0005-0000-0000-000018000000}"/>
    <cellStyle name="Percent 2" xfId="6" xr:uid="{00000000-0005-0000-0000-000019000000}"/>
    <cellStyle name="Percent 3" xfId="17" xr:uid="{00000000-0005-0000-0000-00001A000000}"/>
    <cellStyle name="Style 1" xfId="9" xr:uid="{00000000-0005-0000-0000-00001B000000}"/>
  </cellStyles>
  <dxfs count="4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border>
        <vertical/>
        <horizontal/>
      </border>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2F2F2"/>
      <color rgb="FFFFFFCC"/>
      <color rgb="FFFFFFFF"/>
      <color rgb="FFC5D9F1"/>
      <color rgb="FFFFFFD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eetMetadata" Target="metadata.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174033</xdr:colOff>
      <xdr:row>4</xdr:row>
      <xdr:rowOff>85725</xdr:rowOff>
    </xdr:from>
    <xdr:to>
      <xdr:col>21</xdr:col>
      <xdr:colOff>190500</xdr:colOff>
      <xdr:row>8</xdr:row>
      <xdr:rowOff>9524</xdr:rowOff>
    </xdr:to>
    <xdr:pic>
      <xdr:nvPicPr>
        <xdr:cNvPr id="30" name="Picture 701">
          <a:extLst>
            <a:ext uri="{FF2B5EF4-FFF2-40B4-BE49-F238E27FC236}">
              <a16:creationId xmlns:a16="http://schemas.microsoft.com/office/drawing/2014/main" id="{46835786-C0E7-4BEA-AE45-6E7A9AE59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058" y="419100"/>
          <a:ext cx="1988142"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269440</xdr:colOff>
      <xdr:row>14</xdr:row>
      <xdr:rowOff>83245</xdr:rowOff>
    </xdr:from>
    <xdr:to>
      <xdr:col>14</xdr:col>
      <xdr:colOff>567924</xdr:colOff>
      <xdr:row>47</xdr:row>
      <xdr:rowOff>131632</xdr:rowOff>
    </xdr:to>
    <xdr:grpSp>
      <xdr:nvGrpSpPr>
        <xdr:cNvPr id="12" name="Organization Chart 2">
          <a:extLst>
            <a:ext uri="{FF2B5EF4-FFF2-40B4-BE49-F238E27FC236}">
              <a16:creationId xmlns:a16="http://schemas.microsoft.com/office/drawing/2014/main" id="{0255D354-9FE0-406B-9FE7-153226087DF7}"/>
            </a:ext>
          </a:extLst>
        </xdr:cNvPr>
        <xdr:cNvGrpSpPr>
          <a:grpSpLocks noChangeAspect="1"/>
        </xdr:cNvGrpSpPr>
      </xdr:nvGrpSpPr>
      <xdr:grpSpPr bwMode="auto">
        <a:xfrm>
          <a:off x="4418687" y="3175608"/>
          <a:ext cx="4865264" cy="5215373"/>
          <a:chOff x="766" y="314"/>
          <a:chExt cx="227" cy="264"/>
        </a:xfrm>
      </xdr:grpSpPr>
      <xdr:cxnSp macro="">
        <xdr:nvCxnSpPr>
          <xdr:cNvPr id="17" name="_s2085">
            <a:extLst>
              <a:ext uri="{FF2B5EF4-FFF2-40B4-BE49-F238E27FC236}">
                <a16:creationId xmlns:a16="http://schemas.microsoft.com/office/drawing/2014/main" id="{43B576E9-B5E3-FF5C-4A21-B9B4F696C4B6}"/>
              </a:ext>
            </a:extLst>
          </xdr:cNvPr>
          <xdr:cNvCxnSpPr>
            <a:cxnSpLocks noChangeShapeType="1"/>
          </xdr:cNvCxnSpPr>
        </xdr:nvCxnSpPr>
        <xdr:spPr bwMode="auto">
          <a:xfrm rot="10800000">
            <a:off x="836" y="434"/>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20" name="_s2055">
            <a:extLst>
              <a:ext uri="{FF2B5EF4-FFF2-40B4-BE49-F238E27FC236}">
                <a16:creationId xmlns:a16="http://schemas.microsoft.com/office/drawing/2014/main" id="{C5C4F6FA-F4F1-54B6-0B68-82494716DB71}"/>
              </a:ext>
            </a:extLst>
          </xdr:cNvPr>
          <xdr:cNvCxnSpPr>
            <a:cxnSpLocks noChangeShapeType="1"/>
            <a:endCxn id="59" idx="2"/>
          </xdr:cNvCxnSpPr>
        </xdr:nvCxnSpPr>
        <xdr:spPr bwMode="auto">
          <a:xfrm rot="5400000" flipH="1" flipV="1">
            <a:off x="827" y="365"/>
            <a:ext cx="23" cy="1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59" name="_s2051">
            <a:extLst>
              <a:ext uri="{FF2B5EF4-FFF2-40B4-BE49-F238E27FC236}">
                <a16:creationId xmlns:a16="http://schemas.microsoft.com/office/drawing/2014/main" id="{4F10D14F-7623-AF49-A81D-63B36874EA17}"/>
              </a:ext>
            </a:extLst>
          </xdr:cNvPr>
          <xdr:cNvSpPr>
            <a:spLocks noChangeArrowheads="1"/>
          </xdr:cNvSpPr>
        </xdr:nvSpPr>
        <xdr:spPr bwMode="auto">
          <a:xfrm>
            <a:off x="776" y="314"/>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60" name="_s2078">
            <a:extLst>
              <a:ext uri="{FF2B5EF4-FFF2-40B4-BE49-F238E27FC236}">
                <a16:creationId xmlns:a16="http://schemas.microsoft.com/office/drawing/2014/main" id="{CD528D7C-4D84-2A92-498F-B906EDAE9BCB}"/>
              </a:ext>
            </a:extLst>
          </xdr:cNvPr>
          <xdr:cNvSpPr>
            <a:spLocks noChangeArrowheads="1"/>
          </xdr:cNvSpPr>
        </xdr:nvSpPr>
        <xdr:spPr bwMode="auto">
          <a:xfrm>
            <a:off x="766" y="38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Non-Profit</a:t>
            </a:r>
            <a:r>
              <a:rPr lang="en-US" baseline="0"/>
              <a:t> Member 100%</a:t>
            </a:r>
            <a:endParaRPr lang="en-US"/>
          </a:p>
        </xdr:txBody>
      </xdr:sp>
      <xdr:sp macro="" textlink="">
        <xdr:nvSpPr>
          <xdr:cNvPr id="61" name="_s2084">
            <a:extLst>
              <a:ext uri="{FF2B5EF4-FFF2-40B4-BE49-F238E27FC236}">
                <a16:creationId xmlns:a16="http://schemas.microsoft.com/office/drawing/2014/main" id="{E5182075-CD8F-4930-B59A-24F046F6A5FA}"/>
              </a:ext>
            </a:extLst>
          </xdr:cNvPr>
          <xdr:cNvSpPr>
            <a:spLocks noChangeArrowheads="1"/>
          </xdr:cNvSpPr>
        </xdr:nvSpPr>
        <xdr:spPr bwMode="auto">
          <a:xfrm>
            <a:off x="851" y="458"/>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grpSp>
    <xdr:clientData fLocksWithSheet="0"/>
  </xdr:twoCellAnchor>
  <xdr:twoCellAnchor>
    <xdr:from>
      <xdr:col>7</xdr:col>
      <xdr:colOff>0</xdr:colOff>
      <xdr:row>58</xdr:row>
      <xdr:rowOff>0</xdr:rowOff>
    </xdr:from>
    <xdr:to>
      <xdr:col>14</xdr:col>
      <xdr:colOff>298484</xdr:colOff>
      <xdr:row>91</xdr:row>
      <xdr:rowOff>48387</xdr:rowOff>
    </xdr:to>
    <xdr:grpSp>
      <xdr:nvGrpSpPr>
        <xdr:cNvPr id="2" name="Organization Chart 2">
          <a:extLst>
            <a:ext uri="{FF2B5EF4-FFF2-40B4-BE49-F238E27FC236}">
              <a16:creationId xmlns:a16="http://schemas.microsoft.com/office/drawing/2014/main" id="{70562F89-D71C-462A-A508-369797186914}"/>
            </a:ext>
          </a:extLst>
        </xdr:cNvPr>
        <xdr:cNvGrpSpPr>
          <a:grpSpLocks noChangeAspect="1"/>
        </xdr:cNvGrpSpPr>
      </xdr:nvGrpSpPr>
      <xdr:grpSpPr bwMode="auto">
        <a:xfrm>
          <a:off x="4149247" y="10255685"/>
          <a:ext cx="4865264" cy="5215373"/>
          <a:chOff x="766" y="314"/>
          <a:chExt cx="227" cy="264"/>
        </a:xfrm>
      </xdr:grpSpPr>
      <xdr:cxnSp macro="">
        <xdr:nvCxnSpPr>
          <xdr:cNvPr id="3" name="_s2085">
            <a:extLst>
              <a:ext uri="{FF2B5EF4-FFF2-40B4-BE49-F238E27FC236}">
                <a16:creationId xmlns:a16="http://schemas.microsoft.com/office/drawing/2014/main" id="{31BD5854-53BE-B2EE-712C-B72060F12ACD}"/>
              </a:ext>
            </a:extLst>
          </xdr:cNvPr>
          <xdr:cNvCxnSpPr>
            <a:cxnSpLocks noChangeShapeType="1"/>
          </xdr:cNvCxnSpPr>
        </xdr:nvCxnSpPr>
        <xdr:spPr bwMode="auto">
          <a:xfrm rot="10800000">
            <a:off x="836" y="434"/>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55">
            <a:extLst>
              <a:ext uri="{FF2B5EF4-FFF2-40B4-BE49-F238E27FC236}">
                <a16:creationId xmlns:a16="http://schemas.microsoft.com/office/drawing/2014/main" id="{27EAF1A7-F6A0-04B2-9B6B-4748AB84A24D}"/>
              </a:ext>
            </a:extLst>
          </xdr:cNvPr>
          <xdr:cNvCxnSpPr>
            <a:cxnSpLocks noChangeShapeType="1"/>
            <a:endCxn id="5" idx="2"/>
          </xdr:cNvCxnSpPr>
        </xdr:nvCxnSpPr>
        <xdr:spPr bwMode="auto">
          <a:xfrm rot="5400000" flipH="1" flipV="1">
            <a:off x="827" y="365"/>
            <a:ext cx="23" cy="1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5" name="_s2051">
            <a:extLst>
              <a:ext uri="{FF2B5EF4-FFF2-40B4-BE49-F238E27FC236}">
                <a16:creationId xmlns:a16="http://schemas.microsoft.com/office/drawing/2014/main" id="{5AE00FB5-16D4-AB9C-8CEE-D8E8092E091F}"/>
              </a:ext>
            </a:extLst>
          </xdr:cNvPr>
          <xdr:cNvSpPr>
            <a:spLocks noChangeArrowheads="1"/>
          </xdr:cNvSpPr>
        </xdr:nvSpPr>
        <xdr:spPr bwMode="auto">
          <a:xfrm>
            <a:off x="776" y="314"/>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Existing Owner</a:t>
            </a:r>
          </a:p>
          <a:p>
            <a:pPr algn="ctr" rtl="0">
              <a:defRPr sz="1000"/>
            </a:pPr>
            <a:r>
              <a:rPr lang="en-US" sz="1000" b="0" i="0" u="none" strike="noStrike" baseline="0">
                <a:solidFill>
                  <a:srgbClr val="000000"/>
                </a:solidFill>
                <a:latin typeface="Arial"/>
                <a:cs typeface="Arial"/>
              </a:rPr>
              <a:t>100%</a:t>
            </a:r>
          </a:p>
        </xdr:txBody>
      </xdr:sp>
      <xdr:sp macro="" textlink="">
        <xdr:nvSpPr>
          <xdr:cNvPr id="6" name="_s2078">
            <a:extLst>
              <a:ext uri="{FF2B5EF4-FFF2-40B4-BE49-F238E27FC236}">
                <a16:creationId xmlns:a16="http://schemas.microsoft.com/office/drawing/2014/main" id="{36A7523F-7765-3E84-A62D-59BFE875D41F}"/>
              </a:ext>
            </a:extLst>
          </xdr:cNvPr>
          <xdr:cNvSpPr>
            <a:spLocks noChangeArrowheads="1"/>
          </xdr:cNvSpPr>
        </xdr:nvSpPr>
        <xdr:spPr bwMode="auto">
          <a:xfrm>
            <a:off x="766" y="38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Non-Profit</a:t>
            </a:r>
            <a:r>
              <a:rPr lang="en-US" baseline="0"/>
              <a:t> Member 100%</a:t>
            </a:r>
            <a:endParaRPr lang="en-US"/>
          </a:p>
        </xdr:txBody>
      </xdr:sp>
      <xdr:sp macro="" textlink="">
        <xdr:nvSpPr>
          <xdr:cNvPr id="7" name="_s2084">
            <a:extLst>
              <a:ext uri="{FF2B5EF4-FFF2-40B4-BE49-F238E27FC236}">
                <a16:creationId xmlns:a16="http://schemas.microsoft.com/office/drawing/2014/main" id="{C2527466-1F97-7933-0D38-F4DDCC29C72E}"/>
              </a:ext>
            </a:extLst>
          </xdr:cNvPr>
          <xdr:cNvSpPr>
            <a:spLocks noChangeArrowheads="1"/>
          </xdr:cNvSpPr>
        </xdr:nvSpPr>
        <xdr:spPr bwMode="auto">
          <a:xfrm>
            <a:off x="851" y="458"/>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grp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870857</xdr:colOff>
      <xdr:row>0</xdr:row>
      <xdr:rowOff>108857</xdr:rowOff>
    </xdr:from>
    <xdr:to>
      <xdr:col>8</xdr:col>
      <xdr:colOff>718457</xdr:colOff>
      <xdr:row>5</xdr:row>
      <xdr:rowOff>40821</xdr:rowOff>
    </xdr:to>
    <xdr:pic>
      <xdr:nvPicPr>
        <xdr:cNvPr id="2" name="Picture 1">
          <a:extLst>
            <a:ext uri="{FF2B5EF4-FFF2-40B4-BE49-F238E27FC236}">
              <a16:creationId xmlns:a16="http://schemas.microsoft.com/office/drawing/2014/main" id="{87513E95-CB0F-4194-9E71-6284CC439DA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000"/>
        <a:stretch/>
      </xdr:blipFill>
      <xdr:spPr>
        <a:xfrm>
          <a:off x="1480457" y="108857"/>
          <a:ext cx="5924550" cy="88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152401</xdr:colOff>
      <xdr:row>1</xdr:row>
      <xdr:rowOff>89420</xdr:rowOff>
    </xdr:from>
    <xdr:to>
      <xdr:col>11</xdr:col>
      <xdr:colOff>1276350</xdr:colOff>
      <xdr:row>2</xdr:row>
      <xdr:rowOff>133440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1" y="146570"/>
          <a:ext cx="1114424" cy="282145"/>
        </a:xfrm>
        <a:prstGeom prst="rect">
          <a:avLst/>
        </a:prstGeom>
      </xdr:spPr>
    </xdr:pic>
    <xdr:clientData/>
  </xdr:twoCellAnchor>
  <xdr:twoCellAnchor editAs="oneCell">
    <xdr:from>
      <xdr:col>11</xdr:col>
      <xdr:colOff>106362</xdr:colOff>
      <xdr:row>3</xdr:row>
      <xdr:rowOff>113508</xdr:rowOff>
    </xdr:from>
    <xdr:to>
      <xdr:col>11</xdr:col>
      <xdr:colOff>1279842</xdr:colOff>
      <xdr:row>8</xdr:row>
      <xdr:rowOff>1042</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952831" y="637383"/>
          <a:ext cx="1181100" cy="706684"/>
        </a:xfrm>
        <a:prstGeom prst="rect">
          <a:avLst/>
        </a:prstGeom>
      </xdr:spPr>
    </xdr:pic>
    <xdr:clientData/>
  </xdr:twoCellAnchor>
  <xdr:twoCellAnchor editAs="oneCell">
    <xdr:from>
      <xdr:col>11</xdr:col>
      <xdr:colOff>50172</xdr:colOff>
      <xdr:row>9</xdr:row>
      <xdr:rowOff>181</xdr:rowOff>
    </xdr:from>
    <xdr:to>
      <xdr:col>11</xdr:col>
      <xdr:colOff>1315571</xdr:colOff>
      <xdr:row>11</xdr:row>
      <xdr:rowOff>36960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9896641" y="1547994"/>
          <a:ext cx="1255874" cy="41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hda.sharepoint.com/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hamernik/Filr/My%20Files/Internal%20Audit/E:/Temp/IHDAApplication2011rev1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hda.sharepoint.com/Temp/XPgrpwise/Summary%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hamernik/Filr/My%20Files/Internal%20Audit/C:/Temp/XPgrpwise/Summary%20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hda.sharepoint.com/Multifamily%20Fin/Forms/Common%20Application/IHDA%20Common%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hamernik/Filr/My%20Files/Internal%20Audit/C:/Multifamily%20Fin/Forms/Common%20Application/IHDA%20Common%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ultifamily%20Fin/PID/PID11400%20-%20PID11499/PID11458%20East%20Bluff%20Housing%20PPA%20Rd%20II%202017/06_Underwriting/2018/LIHTC%20Review%202018/Board/Board%20September%202019/11458_East%20Bluff%20Housing_Board_9.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ultifamily%20Fin/PID/2020_CommonApplication_Underwriting_2020v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hda.sharepoint.com/Users/jwambach/AppData/Local/Microsoft/Windows/INetCache/Content.Outlook/56OK9VHS/11486_Oso%20Apartments_Underwriting_Closing_Final_Post%20Closing_9.6.18-Settlement%20Statement%20Ver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hda.sharepoint.com/Users/dgutman/Desktop/Work%20Stuff/Risk%20Ratings%20and%20Classifications/RRM-SampleBP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hda.sharepoint.com/Users/dgutman/Desktop/Work%20Stuff/Pre-Screen/PreScreen%20Model_v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ultifamily%20Fin/PPA/2020%20PPA/2020%20PPA%20Form%20Updates/2020%20PPA%20Form_WIP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hda.sharepoint.com/Users/dgutman/AppData/Local/Microsoft/Windows/Temporary%20Internet%20Files/Content.Outlook/H2578C0L/PID11194%20-%20IHDA%20-%20Rate%20Request%20For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ultifamily%20Fin/PID/PID11600%20-%20PID11699/PID11693%20Lathrop%201B%209%25/06%20Underwriting/08%20Closing/11693_Lathrop%20IB_Closing_v16.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T:\Multifamily%20Fin\PID\PID12200%20-%20PID12299\PID12260%20Churchview%20Garden%20Homes\06%20Underwriting\12260_Churchview%20Garden_UW%20common%20app.xlsx" TargetMode="External"/><Relationship Id="rId1" Type="http://schemas.openxmlformats.org/officeDocument/2006/relationships/externalLinkPath" Target="/Multifamily%20Fin/PID/PID12200%20-%20PID12299/PID12260%20Churchview%20Garden%20Homes/06%20Underwriting/12260_Churchview%20Garden_UW%20common%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ow r="59">
          <cell r="D59">
            <v>0</v>
          </cell>
        </row>
      </sheetData>
      <sheetData sheetId="1"/>
      <sheetData sheetId="2">
        <row r="59">
          <cell r="D59">
            <v>0</v>
          </cell>
          <cell r="E59">
            <v>0</v>
          </cell>
          <cell r="F59">
            <v>0</v>
          </cell>
          <cell r="G59">
            <v>0</v>
          </cell>
          <cell r="H59">
            <v>0</v>
          </cell>
          <cell r="I59">
            <v>0</v>
          </cell>
          <cell r="J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8">
          <cell r="C8" t="str">
            <v>SRO</v>
          </cell>
        </row>
      </sheetData>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Lists"/>
      <sheetName val="Instructions"/>
      <sheetName val="Application Cover"/>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ow r="59">
          <cell r="D59">
            <v>0</v>
          </cell>
          <cell r="E59">
            <v>0</v>
          </cell>
          <cell r="F59">
            <v>0</v>
          </cell>
          <cell r="G59">
            <v>0</v>
          </cell>
          <cell r="H59">
            <v>0</v>
          </cell>
          <cell r="I59">
            <v>0</v>
          </cell>
          <cell r="J59">
            <v>0</v>
          </cell>
        </row>
      </sheetData>
      <sheetData sheetId="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
        <row r="59">
          <cell r="D5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1"/>
      <sheetName val="ps2"/>
      <sheetName val="ps3"/>
      <sheetName val="Ps4"/>
      <sheetName val="TC Sum"/>
      <sheetName val="Data"/>
      <sheetName val="TC_Sum"/>
      <sheetName val="TC_Sum1"/>
      <sheetName val="TC_Sum2"/>
      <sheetName val="Sources and Budget"/>
      <sheetName val="Lists"/>
      <sheetName val="Proforma"/>
      <sheetName val="Subsidy Calculations"/>
      <sheetName val="Operating"/>
    </sheetNames>
    <sheetDataSet>
      <sheetData sheetId="0">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t="str">
            <v/>
          </cell>
          <cell r="E23" t="str">
            <v>per unit</v>
          </cell>
          <cell r="G23" t="str">
            <v>Advisory Comm.</v>
          </cell>
          <cell r="H23" t="str">
            <v>est.</v>
          </cell>
        </row>
        <row r="24">
          <cell r="A24" t="str">
            <v>(FTC-XXXXX-11)</v>
          </cell>
          <cell r="D24" t="str">
            <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t="str">
            <v/>
          </cell>
          <cell r="E37" t="str">
            <v/>
          </cell>
          <cell r="G37" t="str">
            <v/>
          </cell>
          <cell r="I37" t="str">
            <v/>
          </cell>
        </row>
        <row r="39">
          <cell r="A39" t="str">
            <v xml:space="preserve">Architect: </v>
          </cell>
          <cell r="D39" t="str">
            <v>60% AMI:</v>
          </cell>
          <cell r="F39" t="str">
            <v>80% AMI:</v>
          </cell>
          <cell r="H39" t="str">
            <v>Market:</v>
          </cell>
        </row>
        <row r="40">
          <cell r="E40" t="str">
            <v/>
          </cell>
          <cell r="G40" t="str">
            <v/>
          </cell>
          <cell r="I40" t="str">
            <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t="str">
            <v/>
          </cell>
          <cell r="F58" t="str">
            <v>Net Cent Raise</v>
          </cell>
        </row>
        <row r="59">
          <cell r="A59" t="str">
            <v>Deferred Developer Fee</v>
          </cell>
          <cell r="C59" t="str">
            <v>Equity</v>
          </cell>
          <cell r="E59" t="str">
            <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t="str">
            <v/>
          </cell>
          <cell r="E23" t="str">
            <v>per unit</v>
          </cell>
        </row>
        <row r="24">
          <cell r="A24" t="str">
            <v>(FTC-XXXXX-11)</v>
          </cell>
          <cell r="C24" t="str">
            <v>3BR</v>
          </cell>
          <cell r="D24" t="str">
            <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t="str">
            <v/>
          </cell>
          <cell r="E37" t="str">
            <v/>
          </cell>
        </row>
        <row r="38">
          <cell r="C38" t="str">
            <v>3BR</v>
          </cell>
        </row>
        <row r="39">
          <cell r="A39" t="str">
            <v xml:space="preserve">Architect: </v>
          </cell>
          <cell r="D39" t="str">
            <v>60% AMI:</v>
          </cell>
          <cell r="F39" t="str">
            <v>80% AMI:</v>
          </cell>
        </row>
        <row r="40">
          <cell r="C40" t="str">
            <v>Total 80% AMI</v>
          </cell>
          <cell r="E40" t="str">
            <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t="str">
            <v/>
          </cell>
          <cell r="F58" t="str">
            <v>Net Cent Raise</v>
          </cell>
        </row>
      </sheetData>
      <sheetData sheetId="2">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t="str">
            <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t="str">
            <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t="str">
            <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t="str">
            <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t="str">
            <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t="str">
            <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t="str">
            <v/>
          </cell>
          <cell r="G61" t="str">
            <v/>
          </cell>
          <cell r="J61" t="str">
            <v>(Res. - includes Vacancy &amp; Rent Allowance)</v>
          </cell>
        </row>
        <row r="62">
          <cell r="A62" t="str">
            <v>-</v>
          </cell>
          <cell r="B62" t="str">
            <v>Vacancy of</v>
          </cell>
          <cell r="E62" t="str">
            <v/>
          </cell>
          <cell r="J62" t="str">
            <v>(Commercial)</v>
          </cell>
        </row>
        <row r="63">
          <cell r="A63" t="str">
            <v>=</v>
          </cell>
          <cell r="B63" t="str">
            <v xml:space="preserve">Effective Gross Income: </v>
          </cell>
          <cell r="G63" t="str">
            <v/>
          </cell>
          <cell r="H63">
            <v>0</v>
          </cell>
        </row>
        <row r="65">
          <cell r="A65" t="str">
            <v xml:space="preserve">                    -</v>
          </cell>
          <cell r="B65" t="str">
            <v xml:space="preserve">Operating Exp </v>
          </cell>
          <cell r="D65" t="str">
            <v>(</v>
          </cell>
          <cell r="E65" t="str">
            <v/>
          </cell>
          <cell r="F65" t="str">
            <v>per unit: )</v>
          </cell>
          <cell r="J65" t="str">
            <v>Total Exp.</v>
          </cell>
          <cell r="L65">
            <v>0</v>
          </cell>
        </row>
        <row r="66">
          <cell r="A66" t="str">
            <v xml:space="preserve">                    -</v>
          </cell>
          <cell r="B66" t="str">
            <v xml:space="preserve">Reserves </v>
          </cell>
          <cell r="D66" t="str">
            <v>(</v>
          </cell>
          <cell r="E66" t="str">
            <v/>
          </cell>
          <cell r="F66" t="str">
            <v>per unit: )</v>
          </cell>
          <cell r="L66" t="str">
            <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t="str">
            <v/>
          </cell>
          <cell r="J69" t="str">
            <v/>
          </cell>
          <cell r="L69" t="str">
            <v>1st</v>
          </cell>
        </row>
        <row r="70">
          <cell r="F70" t="str">
            <v>-2nd:</v>
          </cell>
          <cell r="H70" t="str">
            <v/>
          </cell>
          <cell r="J70" t="str">
            <v>NA</v>
          </cell>
          <cell r="L70" t="str">
            <v>1st &amp; 2nd</v>
          </cell>
        </row>
        <row r="71">
          <cell r="F71" t="str">
            <v>-3rd:</v>
          </cell>
          <cell r="H71" t="str">
            <v/>
          </cell>
          <cell r="J71" t="str">
            <v>NA</v>
          </cell>
          <cell r="L71" t="str">
            <v>1st, 2nd, &amp; 3rd</v>
          </cell>
        </row>
        <row r="72">
          <cell r="F72" t="str">
            <v>-4th:</v>
          </cell>
          <cell r="H72" t="str">
            <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3">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t="str">
            <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t="str">
            <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t="str">
            <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t="str">
            <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t="str">
            <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t="str">
            <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4">
        <row r="1">
          <cell r="C1" t="str">
            <v>Approval Threshold (Peer Review, Loan Committee, etc.)</v>
          </cell>
        </row>
      </sheetData>
      <sheetData sheetId="5" refreshError="1"/>
      <sheetData sheetId="6">
        <row r="1">
          <cell r="C1" t="str">
            <v>Approval Threshold (Peer Review, Loan Committee, etc.)</v>
          </cell>
        </row>
      </sheetData>
      <sheetData sheetId="7">
        <row r="2">
          <cell r="A2" t="str">
            <v>PROJECT IMPACT</v>
          </cell>
        </row>
      </sheetData>
      <sheetData sheetId="8">
        <row r="2">
          <cell r="A2" t="str">
            <v>PROJECT IMPACT</v>
          </cell>
        </row>
      </sheetData>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PROJECT"/>
      <sheetName val="INSTRUCTIONS"/>
      <sheetName val="1 DESCRIPTION"/>
      <sheetName val="2 PROGRAMS"/>
      <sheetName val="3 TEAM"/>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4_PROJECT"/>
      <sheetName val="1_DESCRIPTION"/>
      <sheetName val="2_PROGRAMS"/>
      <sheetName val="3_TEAM"/>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 val="Description"/>
      <sheetName val="Lists"/>
    </sheetNames>
    <sheetDataSet>
      <sheetData sheetId="0">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sheetData>
      <sheetData sheetId="5"/>
      <sheetData sheetId="6"/>
      <sheetData sheetId="7"/>
      <sheetData sheetId="8"/>
      <sheetData sheetId="9"/>
      <sheetData sheetId="10"/>
      <sheetData sheetId="11">
        <row r="9">
          <cell r="M9" t="str">
            <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ow r="6">
          <cell r="Z6" t="str">
            <v>Basement</v>
          </cell>
        </row>
      </sheetData>
      <sheetData sheetId="66">
        <row r="6">
          <cell r="Z6" t="str">
            <v>Basement</v>
          </cell>
        </row>
      </sheetData>
      <sheetData sheetId="67">
        <row r="6">
          <cell r="Z6" t="str">
            <v>Basement</v>
          </cell>
        </row>
      </sheetData>
      <sheetData sheetId="68">
        <row r="6">
          <cell r="Z6" t="str">
            <v>Basement</v>
          </cell>
        </row>
      </sheetData>
      <sheetData sheetId="69"/>
      <sheetData sheetId="70"/>
      <sheetData sheetId="71"/>
      <sheetData sheetId="72"/>
      <sheetData sheetId="73"/>
      <sheetData sheetId="74"/>
      <sheetData sheetId="75"/>
      <sheetData sheetId="76">
        <row r="35">
          <cell r="F35">
            <v>0</v>
          </cell>
        </row>
      </sheetData>
      <sheetData sheetId="77"/>
      <sheetData sheetId="78"/>
      <sheetData sheetId="79">
        <row r="86">
          <cell r="F86">
            <v>0</v>
          </cell>
        </row>
      </sheetData>
      <sheetData sheetId="80"/>
      <sheetData sheetId="81"/>
      <sheetData sheetId="82"/>
      <sheetData sheetId="83"/>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Sheet1"/>
      <sheetName val="F_Construction"/>
      <sheetName val="G_Uses"/>
      <sheetName val="H_Income"/>
      <sheetName val="I_Expenses"/>
      <sheetName val="J_Cash Flow"/>
      <sheetName val="K_Notes"/>
      <sheetName val="Underwriting Cash Flow"/>
      <sheetName val="Fees and Reserves Memo"/>
      <sheetName val="psCover"/>
      <sheetName val="ps1"/>
      <sheetName val="ps2"/>
      <sheetName val="ps3"/>
      <sheetName val="ps4"/>
      <sheetName val="psUWAnalysis"/>
      <sheetName val="psRisk"/>
      <sheetName val="psMaps"/>
      <sheetName val="Risk Ratings"/>
      <sheetName val="Financing Narrative"/>
      <sheetName val="Subsidy Layering Review"/>
      <sheetName val="Rate Amortization"/>
      <sheetName val="Income&amp;Expense Analysis"/>
      <sheetName val="Debt Sizing"/>
      <sheetName val="Completion Checklist "/>
      <sheetName val="Raw Data"/>
      <sheetName val="Legal Term Sheet"/>
      <sheetName val="Amort Schedule"/>
      <sheetName val="HOME"/>
      <sheetName val="Rate Request"/>
      <sheetName val="Plan Review Checklist"/>
      <sheetName val="Data"/>
      <sheetName val="Change Log"/>
      <sheetName val="A_Project_Narrative"/>
      <sheetName val="D_Dev_Team"/>
      <sheetName val="J_Cash_Flow"/>
      <sheetName val="Underwriting_Cash_Flow"/>
      <sheetName val="Fees_and_Reserves_Memo"/>
      <sheetName val="Risk_Ratings"/>
      <sheetName val="Financing_Narrative"/>
      <sheetName val="Subsidy_Layering_Review"/>
      <sheetName val="Rate_Amortization"/>
      <sheetName val="Income&amp;Expense_Analysis"/>
      <sheetName val="Debt_Sizing"/>
      <sheetName val="Completion_Checklist_"/>
      <sheetName val="Raw_Data"/>
      <sheetName val="Legal_Term_Sheet"/>
      <sheetName val="Amort_Schedule"/>
      <sheetName val="Rate_Request"/>
      <sheetName val="Plan_Review_Checklist"/>
      <sheetName val="Change_Log"/>
    </sheetNames>
    <sheetDataSet>
      <sheetData sheetId="0"/>
      <sheetData sheetId="1"/>
      <sheetData sheetId="2"/>
      <sheetData sheetId="3"/>
      <sheetData sheetId="4"/>
      <sheetData sheetId="5"/>
      <sheetData sheetId="6"/>
      <sheetData sheetId="7"/>
      <sheetData sheetId="8"/>
      <sheetData sheetId="9">
        <row r="69">
          <cell r="B69">
            <v>0.3</v>
          </cell>
        </row>
        <row r="70">
          <cell r="B70">
            <v>0.3</v>
          </cell>
        </row>
        <row r="71">
          <cell r="B71">
            <v>0.3</v>
          </cell>
        </row>
        <row r="72">
          <cell r="B72">
            <v>0.5</v>
          </cell>
        </row>
        <row r="73">
          <cell r="B73">
            <v>0.5</v>
          </cell>
        </row>
        <row r="74">
          <cell r="B74">
            <v>0.5</v>
          </cell>
        </row>
        <row r="75">
          <cell r="B75">
            <v>0.5</v>
          </cell>
        </row>
        <row r="76">
          <cell r="B76">
            <v>0.6</v>
          </cell>
        </row>
        <row r="77">
          <cell r="B77">
            <v>0.6</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sheetData>
      <sheetData sheetId="10"/>
      <sheetData sheetId="11"/>
      <sheetData sheetId="12"/>
      <sheetData sheetId="13"/>
      <sheetData sheetId="14"/>
      <sheetData sheetId="15"/>
      <sheetData sheetId="16"/>
      <sheetData sheetId="17"/>
      <sheetData sheetId="18">
        <row r="7">
          <cell r="O7" t="str">
            <v>Peoria HA RAD - 20 years</v>
          </cell>
        </row>
        <row r="8">
          <cell r="O8" t="str">
            <v>Peoria HA RAD - 20 years</v>
          </cell>
        </row>
        <row r="9">
          <cell r="O9" t="str">
            <v>Peoria HA RAD - 20 years</v>
          </cell>
        </row>
        <row r="10">
          <cell r="O10" t="str">
            <v>Peoria HA PBV - 20 years</v>
          </cell>
        </row>
        <row r="11">
          <cell r="O11" t="str">
            <v>Peoria HA PBV - 20 years</v>
          </cell>
        </row>
        <row r="12">
          <cell r="O12" t="str">
            <v>Peoria HA RAD - 20 years</v>
          </cell>
        </row>
        <row r="13">
          <cell r="O13" t="str">
            <v>Peoria HA RAD - 20 years</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F_Construction"/>
      <sheetName val="H_Income"/>
      <sheetName val="I_Expenses"/>
      <sheetName val="J_Cash Flow"/>
      <sheetName val="Underwriting Cash Flow"/>
      <sheetName val="K_Notes"/>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Data"/>
      <sheetName val="Change Log"/>
      <sheetName val="HOME"/>
      <sheetName val="Raw Data"/>
      <sheetName val="Data Tracker"/>
      <sheetName val="A_Project_Narrative"/>
      <sheetName val="D_Dev_Team"/>
      <sheetName val="J_Cash_Flow"/>
      <sheetName val="Underwriting_Cash_Flow"/>
      <sheetName val="Risk_Ratings"/>
      <sheetName val="RS_SLR"/>
      <sheetName val="Income&amp;Expense_Analysis"/>
      <sheetName val="Debt_Sizing"/>
      <sheetName val="Completion_Checklist_"/>
      <sheetName val="Rate_Request"/>
      <sheetName val="Change_Log"/>
      <sheetName val="Raw_Data"/>
      <sheetName val="Data_Tracker"/>
      <sheetName val="Description"/>
      <sheetName val="Lists"/>
      <sheetName val="4 PROJECT"/>
    </sheetNames>
    <sheetDataSet>
      <sheetData sheetId="0"/>
      <sheetData sheetId="1"/>
      <sheetData sheetId="2"/>
      <sheetData sheetId="3"/>
      <sheetData sheetId="4"/>
      <sheetData sheetId="5">
        <row r="44">
          <cell r="N44"/>
        </row>
      </sheetData>
      <sheetData sheetId="6"/>
      <sheetData sheetId="7"/>
      <sheetData sheetId="8">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sheetData>
      <sheetData sheetId="9">
        <row r="6">
          <cell r="J6">
            <v>0.05</v>
          </cell>
        </row>
        <row r="44">
          <cell r="C44" t="str">
            <v>Real Estate Taxes</v>
          </cell>
        </row>
        <row r="46">
          <cell r="C46" t="str">
            <v>Insurance</v>
          </cell>
        </row>
      </sheetData>
      <sheetData sheetId="10"/>
      <sheetData sheetId="11"/>
      <sheetData sheetId="12"/>
      <sheetData sheetId="13"/>
      <sheetData sheetId="14"/>
      <sheetData sheetId="15">
        <row r="11">
          <cell r="A11"/>
          <cell r="B11"/>
          <cell r="D11"/>
          <cell r="F11"/>
          <cell r="G11" t="str">
            <v/>
          </cell>
          <cell r="H11"/>
          <cell r="I11"/>
          <cell r="J11"/>
          <cell r="K11" t="str">
            <v/>
          </cell>
          <cell r="L11"/>
          <cell r="M11"/>
        </row>
        <row r="12">
          <cell r="A12"/>
          <cell r="B12" t="str">
            <v>Sponsor(s):</v>
          </cell>
          <cell r="D12"/>
          <cell r="F12"/>
          <cell r="G12" t="str">
            <v/>
          </cell>
          <cell r="H12"/>
          <cell r="I12"/>
          <cell r="J12"/>
          <cell r="K12" t="str">
            <v/>
          </cell>
          <cell r="L12"/>
        </row>
        <row r="13">
          <cell r="A13"/>
          <cell r="B13" t="str">
            <v xml:space="preserve"> </v>
          </cell>
          <cell r="D13"/>
          <cell r="F13"/>
          <cell r="G13" t="str">
            <v/>
          </cell>
          <cell r="H13"/>
          <cell r="I13"/>
          <cell r="J13"/>
          <cell r="K13" t="str">
            <v/>
          </cell>
          <cell r="L13"/>
          <cell r="M13"/>
        </row>
        <row r="14">
          <cell r="A14"/>
          <cell r="B14" t="str">
            <v xml:space="preserve"> </v>
          </cell>
          <cell r="D14"/>
          <cell r="F14"/>
          <cell r="G14"/>
          <cell r="H14"/>
          <cell r="I14"/>
          <cell r="J14"/>
          <cell r="K14"/>
          <cell r="L14"/>
          <cell r="M14"/>
        </row>
        <row r="15">
          <cell r="A15"/>
          <cell r="B15" t="str">
            <v xml:space="preserve"> </v>
          </cell>
          <cell r="D15"/>
          <cell r="F15"/>
          <cell r="G15" t="str">
            <v/>
          </cell>
          <cell r="H15"/>
          <cell r="I15"/>
          <cell r="J15"/>
          <cell r="K15"/>
          <cell r="L15"/>
        </row>
        <row r="16">
          <cell r="A16"/>
          <cell r="B16" t="str">
            <v xml:space="preserve"> </v>
          </cell>
          <cell r="C16"/>
          <cell r="E16"/>
          <cell r="F16"/>
          <cell r="G16" t="str">
            <v/>
          </cell>
          <cell r="H16"/>
          <cell r="I16"/>
          <cell r="J16"/>
          <cell r="K16" t="str">
            <v/>
          </cell>
          <cell r="L16"/>
          <cell r="M16"/>
        </row>
        <row r="17">
          <cell r="A17"/>
          <cell r="B17" t="str">
            <v xml:space="preserve"> </v>
          </cell>
          <cell r="C17"/>
          <cell r="E17"/>
          <cell r="F17"/>
          <cell r="G17" t="str">
            <v/>
          </cell>
          <cell r="H17"/>
          <cell r="I17"/>
          <cell r="J17"/>
          <cell r="K17" t="str">
            <v/>
          </cell>
          <cell r="L17"/>
          <cell r="M17"/>
        </row>
        <row r="18">
          <cell r="A18"/>
          <cell r="B18" t="str">
            <v>Not-For-Profit Sponsor:</v>
          </cell>
          <cell r="C18"/>
          <cell r="E18"/>
          <cell r="F18"/>
          <cell r="G18"/>
          <cell r="H18"/>
          <cell r="I18"/>
          <cell r="J18"/>
          <cell r="L18"/>
          <cell r="M18"/>
        </row>
        <row r="19">
          <cell r="A19"/>
          <cell r="B19" t="str">
            <v xml:space="preserve"> </v>
          </cell>
          <cell r="C19"/>
          <cell r="E19"/>
          <cell r="F19"/>
          <cell r="G19"/>
          <cell r="H19"/>
          <cell r="I19"/>
          <cell r="J19"/>
          <cell r="L19"/>
          <cell r="M19"/>
        </row>
        <row r="20">
          <cell r="A20"/>
          <cell r="E20"/>
          <cell r="F20"/>
          <cell r="G20"/>
          <cell r="H20"/>
          <cell r="I20"/>
          <cell r="J20"/>
          <cell r="K20"/>
          <cell r="L20"/>
        </row>
        <row r="21">
          <cell r="A21"/>
          <cell r="B21" t="str">
            <v>SPONSOR'S AFFORDABLE HOUSING DEVELOPMENT EXPERIENCE</v>
          </cell>
          <cell r="C21"/>
          <cell r="D21"/>
          <cell r="E21"/>
          <cell r="F21"/>
          <cell r="G21"/>
          <cell r="H21"/>
          <cell r="I21"/>
          <cell r="J21"/>
          <cell r="K21"/>
          <cell r="L21"/>
          <cell r="M21"/>
          <cell r="N21"/>
          <cell r="O21"/>
          <cell r="P21"/>
          <cell r="Q21"/>
        </row>
        <row r="22">
          <cell r="A22"/>
          <cell r="F22"/>
          <cell r="G22"/>
          <cell r="H22"/>
          <cell r="I22"/>
          <cell r="J22"/>
          <cell r="K22"/>
          <cell r="L22"/>
          <cell r="M22"/>
          <cell r="N22"/>
        </row>
        <row r="23">
          <cell r="A23"/>
          <cell r="B23" t="str">
            <v>Sponsor Experience Narrative:</v>
          </cell>
          <cell r="C23" t="str">
            <v xml:space="preserve">[Include Total Project Units, Total Income Restricted Units, Total LIHTC Developments and LIHTC Units.  Include how many projects are still under construction or pending in any other way.]
</v>
          </cell>
          <cell r="D23"/>
          <cell r="E23"/>
          <cell r="F23"/>
          <cell r="G23"/>
          <cell r="H23"/>
          <cell r="I23"/>
          <cell r="J23"/>
          <cell r="K23"/>
          <cell r="L23"/>
          <cell r="M23"/>
          <cell r="N23"/>
          <cell r="O23"/>
          <cell r="P23"/>
          <cell r="Q23"/>
        </row>
      </sheetData>
      <sheetData sheetId="16">
        <row r="7">
          <cell r="O7" t="str">
            <v/>
          </cell>
        </row>
        <row r="8">
          <cell r="O8" t="str">
            <v/>
          </cell>
        </row>
        <row r="9">
          <cell r="O9" t="str">
            <v/>
          </cell>
        </row>
        <row r="10">
          <cell r="O10" t="str">
            <v/>
          </cell>
        </row>
        <row r="11">
          <cell r="O11" t="str">
            <v/>
          </cell>
        </row>
        <row r="12">
          <cell r="O12" t="str">
            <v/>
          </cell>
        </row>
        <row r="13">
          <cell r="O13" t="str">
            <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F2" t="str">
            <v>Term Sheet</v>
          </cell>
        </row>
      </sheetData>
      <sheetData sheetId="45"/>
      <sheetData sheetId="46"/>
      <sheetData sheetId="47"/>
      <sheetData sheetId="48" refreshError="1"/>
      <sheetData sheetId="49" refreshError="1"/>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Subsidy Layering Review"/>
      <sheetName val="F_Construction"/>
      <sheetName val="H_Income"/>
      <sheetName val="J_Cash Flow"/>
      <sheetName val="I_Expenses"/>
      <sheetName val="K_Notes"/>
      <sheetName val="Underwriting Cash Flow"/>
      <sheetName val="Fees and Reserves Memo TF"/>
      <sheetName val="Fees and Reserves Memo"/>
      <sheetName val="Debt Sizing"/>
      <sheetName val="psCover"/>
      <sheetName val="ps1"/>
      <sheetName val="ps2"/>
      <sheetName val="ps3"/>
      <sheetName val="ps4"/>
      <sheetName val="psRisk"/>
      <sheetName val="SPAR"/>
      <sheetName val="Org Chart"/>
      <sheetName val="psUWAnalysis"/>
      <sheetName val="psMaps"/>
      <sheetName val="ps5"/>
      <sheetName val="ps-ss"/>
      <sheetName val="psAmort Schedule"/>
      <sheetName val="Section 811 Calculator"/>
      <sheetName val="Risk Ratings"/>
      <sheetName val="HOME"/>
      <sheetName val="Financing Narrative"/>
      <sheetName val="Rate Amortization"/>
      <sheetName val="Income&amp;Expense Analysis"/>
      <sheetName val="Completion Checklist "/>
      <sheetName val="Raw Data"/>
      <sheetName val="Legal Term Sheet"/>
      <sheetName val="Rate Request"/>
      <sheetName val="Plan Review Checklist"/>
      <sheetName val="Data"/>
      <sheetName val="Change Log"/>
      <sheetName val="A_Project_Narrative"/>
      <sheetName val="D_Dev_Team"/>
      <sheetName val="Subsidy_Layering_Review"/>
      <sheetName val="J_Cash_Flow"/>
      <sheetName val="Underwriting_Cash_Flow"/>
      <sheetName val="Fees_and_Reserves_Memo_TF"/>
      <sheetName val="Fees_and_Reserves_Memo"/>
      <sheetName val="Debt_Sizing"/>
      <sheetName val="Org_Chart"/>
      <sheetName val="psAmort_Schedule"/>
      <sheetName val="Section_811_Calculator"/>
      <sheetName val="Risk_Ratings"/>
      <sheetName val="Financing_Narrative"/>
      <sheetName val="Rate_Amortization"/>
      <sheetName val="Income&amp;Expense_Analysis"/>
      <sheetName val="Completion_Checklist_"/>
      <sheetName val="Raw_Data"/>
      <sheetName val="Legal_Term_Sheet"/>
      <sheetName val="Rate_Request"/>
      <sheetName val="Plan_Review_Checklist"/>
      <sheetName val="Change_Log"/>
      <sheetName val="A_Project_Narrative1"/>
      <sheetName val="D_Dev_Team1"/>
      <sheetName val="Subsidy_Layering_Review1"/>
      <sheetName val="J_Cash_Flow1"/>
      <sheetName val="Underwriting_Cash_Flow1"/>
      <sheetName val="Fees_and_Reserves_Memo_TF1"/>
      <sheetName val="Fees_and_Reserves_Memo1"/>
      <sheetName val="Debt_Sizing1"/>
      <sheetName val="Org_Chart1"/>
      <sheetName val="psAmort_Schedule1"/>
      <sheetName val="Section_811_Calculator1"/>
      <sheetName val="Risk_Ratings1"/>
      <sheetName val="Financing_Narrative1"/>
      <sheetName val="Rate_Amortization1"/>
      <sheetName val="Income&amp;Expense_Analysis1"/>
      <sheetName val="Completion_Checklist_1"/>
      <sheetName val="Raw_Data1"/>
      <sheetName val="Legal_Term_Sheet1"/>
      <sheetName val="Rate_Request1"/>
      <sheetName val="Plan_Review_Checklist1"/>
      <sheetName val="Change_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ps1"/>
      <sheetName val="ps2"/>
      <sheetName val="ps3"/>
      <sheetName val="Ps4"/>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 val="b_details"/>
      <sheetName val="Rate Request"/>
      <sheetName val="H_Income"/>
      <sheetName val="g_uses"/>
      <sheetName val="Misc."/>
      <sheetName val="Application_Cover4"/>
      <sheetName val="Dev_Team4"/>
      <sheetName val="Sources_and_Budget4"/>
      <sheetName val="Credit_Authorization4"/>
      <sheetName val="Application_Review4"/>
      <sheetName val="Tax_Credit_Supplement4"/>
      <sheetName val="TC_Supplement_Review4"/>
      <sheetName val="Applicant_Work_Space4"/>
      <sheetName val="Project_Summary4"/>
      <sheetName val="Summary_Supplement4"/>
      <sheetName val="Subsidy_Calculations4"/>
      <sheetName val="Interest_and_Amortization4"/>
      <sheetName val="Construction_SU4"/>
      <sheetName val="Transfer_Memo4"/>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efreshError="1">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50">
          <cell r="E250">
            <v>0</v>
          </cell>
        </row>
        <row r="256">
          <cell r="E256">
            <v>2929602</v>
          </cell>
        </row>
        <row r="287">
          <cell r="E287">
            <v>260050</v>
          </cell>
        </row>
      </sheetData>
      <sheetData sheetId="5" refreshError="1"/>
      <sheetData sheetId="6" refreshError="1">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efreshError="1">
        <row r="65">
          <cell r="H65">
            <v>0</v>
          </cell>
        </row>
        <row r="178">
          <cell r="J178">
            <v>1</v>
          </cell>
        </row>
        <row r="214">
          <cell r="J214">
            <v>0</v>
          </cell>
        </row>
      </sheetData>
      <sheetData sheetId="17"/>
      <sheetData sheetId="18"/>
      <sheetData sheetId="19">
        <row r="1">
          <cell r="C1" t="str">
            <v>Rental (non-elderly)</v>
          </cell>
        </row>
      </sheetData>
      <sheetData sheetId="20" refreshError="1">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E8" t="str">
            <v>Gas</v>
          </cell>
          <cell r="G8" t="str">
            <v>Concrete frame</v>
          </cell>
        </row>
        <row r="9">
          <cell r="A9" t="str">
            <v>Carroll</v>
          </cell>
          <cell r="E9" t="str">
            <v>Oil</v>
          </cell>
          <cell r="G9" t="str">
            <v>Masonry bearing wall</v>
          </cell>
        </row>
        <row r="10">
          <cell r="A10" t="str">
            <v>Cass</v>
          </cell>
          <cell r="E10" t="str">
            <v>Electric</v>
          </cell>
          <cell r="G10" t="str">
            <v>Steel</v>
          </cell>
        </row>
        <row r="11">
          <cell r="A11" t="str">
            <v>Champaign</v>
          </cell>
          <cell r="E11" t="str">
            <v>Other: Specify</v>
          </cell>
          <cell r="G11" t="str">
            <v>Wood frame</v>
          </cell>
        </row>
        <row r="12">
          <cell r="A12" t="str">
            <v>Christian</v>
          </cell>
          <cell r="G12" t="str">
            <v>Other (specify)</v>
          </cell>
        </row>
        <row r="13">
          <cell r="A13" t="str">
            <v>Clark</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row>
        <row r="98">
          <cell r="A98" t="str">
            <v>Wayne</v>
          </cell>
        </row>
        <row r="99">
          <cell r="A99" t="str">
            <v>White</v>
          </cell>
        </row>
        <row r="100">
          <cell r="A100" t="str">
            <v>Whiteside</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efreshError="1"/>
      <sheetData sheetId="53" refreshError="1"/>
      <sheetData sheetId="54" refreshError="1"/>
      <sheetData sheetId="55" refreshError="1"/>
      <sheetData sheetId="56">
        <row r="60">
          <cell r="D60">
            <v>11475.333333333336</v>
          </cell>
        </row>
      </sheetData>
      <sheetData sheetId="57">
        <row r="81">
          <cell r="G81">
            <v>68280</v>
          </cell>
        </row>
      </sheetData>
      <sheetData sheetId="58">
        <row r="65">
          <cell r="H65">
            <v>0</v>
          </cell>
        </row>
      </sheetData>
      <sheetData sheetId="59"/>
      <sheetData sheetId="60"/>
      <sheetData sheetId="61"/>
      <sheetData sheetId="62"/>
      <sheetData sheetId="63"/>
      <sheetData sheetId="64">
        <row r="178">
          <cell r="J178">
            <v>1</v>
          </cell>
        </row>
      </sheetData>
      <sheetData sheetId="65"/>
      <sheetData sheetId="66">
        <row r="65">
          <cell r="H65">
            <v>0</v>
          </cell>
        </row>
      </sheetData>
      <sheetData sheetId="67"/>
      <sheetData sheetId="68"/>
      <sheetData sheetId="69"/>
      <sheetData sheetId="70">
        <row r="60">
          <cell r="D60">
            <v>11475.333333333336</v>
          </cell>
        </row>
      </sheetData>
      <sheetData sheetId="71"/>
      <sheetData sheetId="72"/>
      <sheetData sheetId="73"/>
      <sheetData sheetId="74"/>
      <sheetData sheetId="75"/>
      <sheetData sheetId="76"/>
      <sheetData sheetId="77"/>
      <sheetData sheetId="78">
        <row r="178">
          <cell r="J178">
            <v>1</v>
          </cell>
        </row>
      </sheetData>
      <sheetData sheetId="79"/>
      <sheetData sheetId="80"/>
      <sheetData sheetId="81"/>
      <sheetData sheetId="82"/>
      <sheetData sheetId="83"/>
      <sheetData sheetId="84"/>
      <sheetData sheetId="85"/>
      <sheetData sheetId="86"/>
      <sheetData sheetId="87"/>
      <sheetData sheetId="88" refreshError="1"/>
      <sheetData sheetId="89">
        <row r="60">
          <cell r="D60">
            <v>11475.333333333336</v>
          </cell>
        </row>
      </sheetData>
      <sheetData sheetId="90">
        <row r="81">
          <cell r="G81">
            <v>68280</v>
          </cell>
        </row>
      </sheetData>
      <sheetData sheetId="91"/>
      <sheetData sheetId="92"/>
      <sheetData sheetId="93"/>
      <sheetData sheetId="94"/>
      <sheetData sheetId="95"/>
      <sheetData sheetId="96"/>
      <sheetData sheetId="97">
        <row r="178">
          <cell r="J178">
            <v>1</v>
          </cell>
        </row>
      </sheetData>
      <sheetData sheetId="98"/>
      <sheetData sheetId="99"/>
      <sheetData sheetId="100"/>
      <sheetData sheetId="101"/>
      <sheetData sheetId="10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family"/>
      <sheetName val="Instructions"/>
      <sheetName val="Maintenance - MF"/>
      <sheetName val="Misc."/>
      <sheetName val="Maintenance_-_MF"/>
      <sheetName val="Misc_"/>
      <sheetName val="Maintenance_-_MF1"/>
      <sheetName val="Misc_1"/>
      <sheetName val="Maintenance_-_MF2"/>
      <sheetName val="Misc_2"/>
      <sheetName val="Maintenance_-_MF3"/>
      <sheetName val="Misc_3"/>
    </sheetNames>
    <sheetDataSet>
      <sheetData sheetId="0"/>
      <sheetData sheetId="1"/>
      <sheetData sheetId="2">
        <row r="3">
          <cell r="D3">
            <v>4</v>
          </cell>
        </row>
      </sheetData>
      <sheetData sheetId="3">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4">
        <row r="3">
          <cell r="D3">
            <v>4</v>
          </cell>
        </row>
      </sheetData>
      <sheetData sheetId="5">
        <row r="3">
          <cell r="A3" t="str">
            <v>Pass</v>
          </cell>
        </row>
      </sheetData>
      <sheetData sheetId="6">
        <row r="3">
          <cell r="D3">
            <v>4</v>
          </cell>
        </row>
      </sheetData>
      <sheetData sheetId="7">
        <row r="3">
          <cell r="A3" t="str">
            <v>Pass</v>
          </cell>
        </row>
      </sheetData>
      <sheetData sheetId="8">
        <row r="3">
          <cell r="D3">
            <v>4</v>
          </cell>
        </row>
      </sheetData>
      <sheetData sheetId="9">
        <row r="3">
          <cell r="A3" t="str">
            <v>Pass</v>
          </cell>
        </row>
      </sheetData>
      <sheetData sheetId="10">
        <row r="3">
          <cell r="D3">
            <v>4</v>
          </cell>
        </row>
      </sheetData>
      <sheetData sheetId="11">
        <row r="3">
          <cell r="A3" t="str">
            <v>Pass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an Catalyst"/>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 val="Loan_Catalyst2"/>
      <sheetName val="S&amp;U_-_Construction_Perm2"/>
      <sheetName val="Unit_Mix2"/>
      <sheetName val="Operating_Proforma2"/>
      <sheetName val="Debt_Sizing2"/>
      <sheetName val="Trailing_Collections2"/>
      <sheetName val="Exit_Strategy2"/>
      <sheetName val="Guarantor_Financials2"/>
      <sheetName val="Fannie_Mae_Quote_Sheet_Data2"/>
      <sheetName val="Loan_Catalyst3"/>
      <sheetName val="S&amp;U_-_Construction_Perm3"/>
      <sheetName val="Unit_Mix3"/>
      <sheetName val="Operating_Proforma3"/>
      <sheetName val="Debt_Sizing3"/>
      <sheetName val="Trailing_Collections3"/>
      <sheetName val="Exit_Strategy3"/>
      <sheetName val="Guarantor_Financials3"/>
      <sheetName val="Fannie_Mae_Quote_Sheet_Data3"/>
    </sheetNames>
    <sheetDataSet>
      <sheetData sheetId="0">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v>0</v>
          </cell>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 sheetId="31">
        <row r="61">
          <cell r="B61" t="str">
            <v>NO</v>
          </cell>
        </row>
      </sheetData>
      <sheetData sheetId="32"/>
      <sheetData sheetId="33">
        <row r="31">
          <cell r="B31" t="str">
            <v>Total or Average</v>
          </cell>
        </row>
      </sheetData>
      <sheetData sheetId="34"/>
      <sheetData sheetId="35">
        <row r="32">
          <cell r="E32">
            <v>0</v>
          </cell>
        </row>
      </sheetData>
      <sheetData sheetId="36"/>
      <sheetData sheetId="37"/>
      <sheetData sheetId="38"/>
      <sheetData sheetId="39"/>
      <sheetData sheetId="40">
        <row r="61">
          <cell r="B61" t="str">
            <v>NO</v>
          </cell>
        </row>
      </sheetData>
      <sheetData sheetId="41"/>
      <sheetData sheetId="42">
        <row r="31">
          <cell r="B31" t="str">
            <v>Total or Average</v>
          </cell>
        </row>
      </sheetData>
      <sheetData sheetId="43"/>
      <sheetData sheetId="44">
        <row r="32">
          <cell r="E32">
            <v>0</v>
          </cell>
        </row>
      </sheetData>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
      <sheetName val="E_Organizational Chart"/>
      <sheetName val="F_Unit Mix"/>
      <sheetName val="G_Synopsis"/>
      <sheetName val="Construction Costs"/>
      <sheetName val="F_Unit Mix_Proposed"/>
      <sheetName val="PPA P1"/>
      <sheetName val="PPA P2 v1"/>
      <sheetName val="P2 draft v3"/>
      <sheetName val="P2 draft v3 (2)"/>
      <sheetName val="ps1 (2)"/>
      <sheetName val="ps2 (2)"/>
      <sheetName val="PPA P3"/>
      <sheetName val="Sheet2 (1048)"/>
      <sheetName val="Log"/>
      <sheetName val="4% Waiver"/>
      <sheetName val="Construction Lookup Table"/>
      <sheetName val="IF STATEMENTS"/>
      <sheetName val="A_PPA_Checklist"/>
      <sheetName val="D_Dev_Team_"/>
      <sheetName val="E_Organizational_Chart"/>
      <sheetName val="F_Unit_Mix"/>
      <sheetName val="Construction_Costs"/>
      <sheetName val="F_Unit_Mix_Proposed"/>
      <sheetName val="PPA_P1"/>
      <sheetName val="PPA_P2_v1"/>
      <sheetName val="P2_draft_v3"/>
      <sheetName val="P2_draft_v3_(2)"/>
      <sheetName val="ps1_(2)"/>
      <sheetName val="ps2_(2)"/>
      <sheetName val="PPA_P3"/>
      <sheetName val="Sheet2_(1048)"/>
      <sheetName val="4%_Waiver"/>
      <sheetName val="Construction_Lookup_Table"/>
      <sheetName val="IF_STATEMENTS"/>
      <sheetName val="ps1"/>
    </sheetNames>
    <sheetDataSet>
      <sheetData sheetId="0" refreshError="1"/>
      <sheetData sheetId="1">
        <row r="21">
          <cell r="D21" t="str">
            <v>X</v>
          </cell>
        </row>
        <row r="22">
          <cell r="D22" t="str">
            <v>X</v>
          </cell>
        </row>
        <row r="23">
          <cell r="D23" t="str">
            <v>X</v>
          </cell>
        </row>
        <row r="27">
          <cell r="D27" t="str">
            <v>X</v>
          </cell>
        </row>
        <row r="28">
          <cell r="D28" t="str">
            <v>X</v>
          </cell>
        </row>
        <row r="31">
          <cell r="D31" t="str">
            <v>X</v>
          </cell>
        </row>
        <row r="32">
          <cell r="D32" t="str">
            <v>X</v>
          </cell>
        </row>
        <row r="33">
          <cell r="D33" t="str">
            <v>X</v>
          </cell>
        </row>
        <row r="36">
          <cell r="D36" t="str">
            <v>X</v>
          </cell>
        </row>
        <row r="37">
          <cell r="D37" t="str">
            <v>X</v>
          </cell>
        </row>
        <row r="40">
          <cell r="D40" t="str">
            <v>X</v>
          </cell>
        </row>
        <row r="41">
          <cell r="D41" t="str">
            <v>X</v>
          </cell>
        </row>
        <row r="42">
          <cell r="D42" t="str">
            <v>X</v>
          </cell>
        </row>
        <row r="62">
          <cell r="D62" t="str">
            <v>X</v>
          </cell>
        </row>
        <row r="63">
          <cell r="D63" t="str">
            <v>X</v>
          </cell>
        </row>
        <row r="68">
          <cell r="E68" t="str">
            <v>X</v>
          </cell>
        </row>
        <row r="69">
          <cell r="E69" t="str">
            <v>X</v>
          </cell>
        </row>
        <row r="73">
          <cell r="E73" t="str">
            <v>X</v>
          </cell>
        </row>
        <row r="74">
          <cell r="E74" t="str">
            <v>X</v>
          </cell>
        </row>
        <row r="75">
          <cell r="E75" t="str">
            <v>X</v>
          </cell>
        </row>
        <row r="84">
          <cell r="D84" t="str">
            <v>X</v>
          </cell>
        </row>
        <row r="86">
          <cell r="D86" t="str">
            <v>X</v>
          </cell>
        </row>
        <row r="90">
          <cell r="D90" t="str">
            <v>X</v>
          </cell>
        </row>
        <row r="91">
          <cell r="D91" t="str">
            <v>X</v>
          </cell>
        </row>
        <row r="94">
          <cell r="D94" t="str">
            <v>X</v>
          </cell>
        </row>
        <row r="104">
          <cell r="D10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1">
          <cell r="D21" t="str">
            <v>X</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RS SLR"/>
      <sheetName val="F_Construction"/>
      <sheetName val="H_Income"/>
      <sheetName val="I_Expenses"/>
      <sheetName val="J_Cash Flow"/>
      <sheetName val="Underwriting Cash Flow"/>
      <sheetName val="K_Notes"/>
      <sheetName val="psCover"/>
      <sheetName val="ps1"/>
      <sheetName val="ps2"/>
      <sheetName val="ps3"/>
      <sheetName val="ps4"/>
      <sheetName val="psRisk"/>
      <sheetName val="psMaps"/>
      <sheetName val="psUWA"/>
      <sheetName val="psLIS"/>
      <sheetName val="psSS"/>
      <sheetName val="psAmSched"/>
      <sheetName val="Risk Ratings"/>
      <sheetName val="Income&amp;Expense Analysis"/>
      <sheetName val="Debt Sizing"/>
      <sheetName val="Completion Checklist "/>
      <sheetName val="Rate Request"/>
      <sheetName val="Data"/>
      <sheetName val="Change Log"/>
      <sheetName val="HOME"/>
      <sheetName val="Raw Data"/>
      <sheetName val="Data Tracker"/>
      <sheetName val="Descrip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87">
          <cell r="M187">
            <v>0</v>
          </cell>
        </row>
        <row r="188">
          <cell r="M188">
            <v>0</v>
          </cell>
        </row>
        <row r="189">
          <cell r="M189">
            <v>0</v>
          </cell>
        </row>
        <row r="190">
          <cell r="M190">
            <v>0</v>
          </cell>
        </row>
        <row r="191">
          <cell r="M191">
            <v>0</v>
          </cell>
        </row>
        <row r="192">
          <cell r="M192">
            <v>0</v>
          </cell>
        </row>
        <row r="193">
          <cell r="M193">
            <v>0</v>
          </cell>
        </row>
      </sheetData>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_Project Narrative"/>
      <sheetName val="B_Details"/>
      <sheetName val="C_Addresses"/>
      <sheetName val="D_Dev Team"/>
      <sheetName val="E_Sources"/>
      <sheetName val="F_Construction"/>
      <sheetName val="G_Uses"/>
      <sheetName val="G_Uses REFERENCE"/>
      <sheetName val="H_Income"/>
      <sheetName val="I_Expenses"/>
      <sheetName val="J_Cash Flow"/>
      <sheetName val="Underwriting Cash Flow"/>
      <sheetName val="K_Notes"/>
      <sheetName val="psLCCover"/>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HOME"/>
      <sheetName val="Raw Data"/>
      <sheetName val="Data"/>
      <sheetName val="Data Tracker"/>
      <sheetName val="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92">
          <cell r="C192">
            <v>0</v>
          </cell>
        </row>
        <row r="1613">
          <cell r="B1613" t="str">
            <v>Trades</v>
          </cell>
        </row>
        <row r="1614">
          <cell r="B1614" t="str">
            <v>Trades</v>
          </cell>
        </row>
        <row r="1615">
          <cell r="B1615" t="str">
            <v>Trades</v>
          </cell>
        </row>
        <row r="1616">
          <cell r="B1616" t="str">
            <v>Trades</v>
          </cell>
        </row>
        <row r="1617">
          <cell r="B1617" t="str">
            <v>Trades</v>
          </cell>
        </row>
        <row r="1618">
          <cell r="B1618" t="str">
            <v>Trades</v>
          </cell>
        </row>
        <row r="1634">
          <cell r="C1634">
            <v>0</v>
          </cell>
        </row>
        <row r="1635">
          <cell r="C1635">
            <v>0</v>
          </cell>
        </row>
        <row r="1636">
          <cell r="C1636">
            <v>0</v>
          </cell>
        </row>
        <row r="1637">
          <cell r="C1637">
            <v>0</v>
          </cell>
        </row>
        <row r="1638">
          <cell r="C1638">
            <v>0</v>
          </cell>
        </row>
        <row r="1639">
          <cell r="C1639">
            <v>0</v>
          </cell>
        </row>
        <row r="1640">
          <cell r="C1640">
            <v>0</v>
          </cell>
        </row>
        <row r="1641">
          <cell r="C1641">
            <v>0</v>
          </cell>
        </row>
        <row r="1642">
          <cell r="C1642">
            <v>0</v>
          </cell>
        </row>
      </sheetData>
      <sheetData sheetId="34"/>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Heather Spray" id="{3EEF64F5-50D0-4535-BEA6-9FC3ED9DBFB4}" userId="S::HSpray@ihda.org::6831f15e-6c18-45bc-abe6-605c28e11fa4" providerId="AD"/>
  <person displayName="Heather Spray" id="{1E30CE5B-4670-4ADD-B52E-A2D21E4D9480}" userId="S::hspray@ihda.org::6831f15e-6c18-45bc-abe6-605c28e11fa4" providerId="AD"/>
  <person displayName="Doren Hilmer" id="{B1B65A93-CE22-4A91-A726-2E8D7A0E7590}" userId="S::DHilmer@ihda.org::db73775a-7d85-4f1d-91ac-142232ddb424" providerId="AD"/>
  <person displayName="Emily Mueller Schwartz" id="{D4A992EF-B4BC-47B5-9E9B-D1B3A721F9A9}" userId="S::EMueller@ihda.org::8572c78e-2849-483b-8bf4-56934394200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3" dT="2024-08-12T14:47:59.19" personId="{D4A992EF-B4BC-47B5-9E9B-D1B3A721F9A9}" id="{4B8824D3-1840-4E7C-8E8B-8A8BD8FBB96B}">
    <text>Ask Lisa if this still needs to be collected at PPA - they use NAICS codes</text>
  </threadedComment>
  <threadedComment ref="B46" dT="2024-07-24T15:34:01.16" personId="{D4A992EF-B4BC-47B5-9E9B-D1B3A721F9A9}" id="{1DDC94BB-0FB3-4198-931F-092BF28A3620}">
    <text>Believe that this isn't required for NCS</text>
  </threadedComment>
  <threadedComment ref="B46" dT="2024-08-12T14:46:37.51" personId="{D4A992EF-B4BC-47B5-9E9B-D1B3A721F9A9}" id="{5382FBBD-FCEC-4871-91A0-25D29461D743}" parentId="{1DDC94BB-0FB3-4198-931F-092BF28A3620}">
    <text>Check with Kevin/MF</text>
  </threadedComment>
  <threadedComment ref="D59" dT="2024-08-08T13:51:40.30" personId="{D4A992EF-B4BC-47B5-9E9B-D1B3A721F9A9}" id="{C514A9FA-C4F8-44CC-9E8F-89F728B69A07}">
    <text>Ask Kevin if we are still going to allow for this waiver request</text>
  </threadedComment>
  <threadedComment ref="D59" dT="2024-08-14T19:19:01.30" personId="{3EEF64F5-50D0-4535-BEA6-9FC3ED9DBFB4}" id="{F80B5D72-AB79-4893-B018-7F276FFDAD22}" parentId="{C514A9FA-C4F8-44CC-9E8F-89F728B69A07}">
    <text>We will still allow! It applies to a handful of rehab deals on the 4% in particular</text>
  </threadedComment>
  <threadedComment ref="C78" dT="2024-07-24T15:37:58.33" personId="{D4A992EF-B4BC-47B5-9E9B-D1B3A721F9A9}" id="{3282EC84-3B38-4635-83DA-FBD5EDA7AF78}">
    <text>MF - please weigh in on which of these points apply to all fundings sources/programs and which differentiate between programs</text>
  </threadedComment>
  <threadedComment ref="C78" dT="2024-08-12T14:49:18.78" personId="{D4A992EF-B4BC-47B5-9E9B-D1B3A721F9A9}" id="{0E2731A9-C449-47E7-A952-18BF42A33794}" parentId="{3282EC84-3B38-4635-83DA-FBD5EDA7AF78}">
    <text>I believe that none of these would apply to NCS</text>
  </threadedComment>
  <threadedComment ref="C78" dT="2024-08-14T19:34:31.65" personId="{3EEF64F5-50D0-4535-BEA6-9FC3ED9DBFB4}" id="{020C75B7-6416-492E-8FAE-8CF27E242A75}" parentId="{3282EC84-3B38-4635-83DA-FBD5EDA7AF78}">
    <text>Actually I think the first two would apply to NCS as we do have a construction limit and some standards outlined in the RFA! The AIT item would only apply to LIHTC deals, 4% and 9%</text>
  </threadedComment>
  <threadedComment ref="D92" dT="2024-08-14T19:37:25.98" personId="{3EEF64F5-50D0-4535-BEA6-9FC3ED9DBFB4}" id="{69E391BD-6EB2-4535-854E-C3EB234E58B9}">
    <text xml:space="preserve">Since this will only apply to 9% LIHTC deals under the psh scoring track, should we add a section for that below? </text>
  </threadedComment>
  <threadedComment ref="B94" dT="2024-07-24T15:40:31.43" personId="{D4A992EF-B4BC-47B5-9E9B-D1B3A721F9A9}" id="{5F77FBAE-0106-451C-BBFC-0BB84492FC91}" done="1">
    <text>Evan - please add in any documentation that is optionally needed for PSH and NCS related to service plan/referrals, and/or project concept</text>
  </threadedComment>
  <threadedComment ref="D119" dT="2024-08-12T14:40:00.62" personId="{D4A992EF-B4BC-47B5-9E9B-D1B3A721F9A9}" id="{C79585B4-6BD6-409F-97FF-0D47B997DA81}">
    <text>Is this now referenced in the DCRC?</text>
  </threadedComment>
  <threadedComment ref="D119" dT="2024-08-14T19:50:00.26" personId="{3EEF64F5-50D0-4535-BEA6-9FC3ED9DBFB4}" id="{143D4580-5137-4AAF-A53A-A2E7E65F5AE0}" parentId="{C79585B4-6BD6-409F-97FF-0D47B997DA81}">
    <text>Yes! Updated the text</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4-07-24T19:05:31.45" personId="{D4A992EF-B4BC-47B5-9E9B-D1B3A721F9A9}" id="{3C4CD88D-D213-442E-9461-3B2ABADC9071}">
    <text>Evan, is there any more detail about which homeless populations may be served that we want to incorporate here?
Cliff, same question goes for priority populations?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4-12-19T17:53:31.56" personId="{1E30CE5B-4670-4ADD-B52E-A2D21E4D9480}" id="{89D78E17-23C7-4FB4-9FA2-24CE23CCDE7C}">
    <text>Big changes here - hide 6 - 34; add space to enter proposed number of overall units, proposed number of overall beds, proposed number of individuals served; and a narrative section to address the layout of the shelter spaces</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4-12-19T17:56:50.59" personId="{1E30CE5B-4670-4ADD-B52E-A2D21E4D9480}" id="{9BF448C0-B09D-44A7-B79C-20AAA63254EA}">
    <text>- add detailed uses
- remove perm sources
- remove items to be paid outside of escrow
- fix the DF formula so it limits to 10% or 1mm</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4-12-19T18:00:46.36" personId="{1E30CE5B-4670-4ADD-B52E-A2D21E4D9480}" id="{424C80F5-25B4-4780-8EF8-D8A46CE9038D}">
    <text>fix references to Churchview raw data</text>
  </threadedComment>
  <threadedComment ref="C98" dT="2024-12-19T19:11:24.25" personId="{B1B65A93-CE22-4A91-A726-2E8D7A0E7590}" id="{E5170038-67AD-4C77-97FC-7A6E97462766}">
    <text>Should we allow other wage standards but leave a note that unless other resources necessitate a different wage standard, it should be Davis Bacon?</text>
  </threadedComment>
</ThreadedComments>
</file>

<file path=xl/threadedComments/threadedComment6.xml><?xml version="1.0" encoding="utf-8"?>
<ThreadedComments xmlns="http://schemas.microsoft.com/office/spreadsheetml/2018/threadedcomments" xmlns:x="http://schemas.openxmlformats.org/spreadsheetml/2006/main">
  <threadedComment ref="D36" dT="2023-10-04T22:03:29.35" personId="{3EEF64F5-50D0-4535-BEA6-9FC3ED9DBFB4}" id="{F2B4CB43-B502-4DFB-8C40-3789C610235A}">
    <text>Fix</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printerSettings" Target="../printerSettings/printerSettings15.bin"/><Relationship Id="rId7"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2FEA-5906-4160-8EFB-D801C53E4AEC}">
  <sheetPr codeName="Sheet1">
    <tabColor rgb="FF0070C0"/>
    <pageSetUpPr fitToPage="1"/>
  </sheetPr>
  <dimension ref="B1:O27"/>
  <sheetViews>
    <sheetView showGridLines="0" tabSelected="1" view="pageBreakPreview" zoomScaleNormal="100" zoomScaleSheetLayoutView="100" workbookViewId="0">
      <selection activeCell="Q7" sqref="Q7"/>
    </sheetView>
  </sheetViews>
  <sheetFormatPr defaultColWidth="8.42578125" defaultRowHeight="15" x14ac:dyDescent="0.25"/>
  <cols>
    <col min="1" max="1" width="3.5703125" style="418" customWidth="1"/>
    <col min="2" max="2" width="3.140625" style="418" customWidth="1"/>
    <col min="3" max="6" width="10.5703125" style="418" customWidth="1"/>
    <col min="7" max="7" width="18.28515625" style="418" customWidth="1"/>
    <col min="8" max="8" width="10.5703125" style="418" customWidth="1"/>
    <col min="9" max="9" width="14.140625" style="418" customWidth="1"/>
    <col min="10" max="13" width="10.5703125" style="418" customWidth="1"/>
    <col min="14" max="14" width="10" style="418" customWidth="1"/>
    <col min="15" max="16384" width="8.42578125" style="418"/>
  </cols>
  <sheetData>
    <row r="1" spans="2:15" ht="15.75" x14ac:dyDescent="0.25">
      <c r="B1" s="912"/>
      <c r="C1" s="912"/>
      <c r="D1" s="912"/>
      <c r="E1" s="912"/>
      <c r="F1" s="912"/>
      <c r="G1" s="912"/>
      <c r="H1" s="912"/>
      <c r="I1" s="912"/>
      <c r="J1" s="912"/>
      <c r="K1" s="912"/>
      <c r="L1" s="912"/>
      <c r="M1" s="912"/>
      <c r="N1" s="912"/>
      <c r="O1" s="417"/>
    </row>
    <row r="2" spans="2:15" ht="30" customHeight="1" x14ac:dyDescent="0.25">
      <c r="B2" s="913" t="s">
        <v>0</v>
      </c>
      <c r="C2" s="913"/>
      <c r="D2" s="913"/>
      <c r="E2" s="913"/>
      <c r="F2" s="913"/>
      <c r="G2" s="913"/>
      <c r="H2" s="913"/>
      <c r="I2" s="913"/>
      <c r="J2" s="913"/>
      <c r="K2" s="913"/>
      <c r="L2" s="913"/>
      <c r="M2" s="913"/>
      <c r="N2" s="913"/>
      <c r="O2" s="419"/>
    </row>
    <row r="3" spans="2:15" ht="17.45" customHeight="1" x14ac:dyDescent="0.25">
      <c r="B3" s="914" t="s">
        <v>1067</v>
      </c>
      <c r="C3" s="914"/>
      <c r="D3" s="914"/>
      <c r="E3" s="914"/>
      <c r="F3" s="914"/>
      <c r="G3" s="914"/>
      <c r="H3" s="914"/>
      <c r="I3" s="914"/>
      <c r="J3" s="914"/>
      <c r="K3" s="914"/>
      <c r="L3" s="914"/>
      <c r="M3" s="914"/>
      <c r="N3" s="914"/>
      <c r="O3" s="417"/>
    </row>
    <row r="4" spans="2:15" s="222" customFormat="1" ht="50.25" customHeight="1" x14ac:dyDescent="0.3">
      <c r="B4" s="915" t="s">
        <v>1</v>
      </c>
      <c r="C4" s="916"/>
      <c r="D4" s="916"/>
      <c r="E4" s="916"/>
      <c r="F4" s="916"/>
      <c r="G4" s="916"/>
      <c r="H4" s="916"/>
      <c r="I4" s="916"/>
      <c r="J4" s="916"/>
      <c r="K4" s="916"/>
      <c r="L4" s="916"/>
      <c r="M4" s="916"/>
      <c r="N4" s="917"/>
    </row>
    <row r="5" spans="2:15" s="421" customFormat="1" ht="16.5" x14ac:dyDescent="0.25">
      <c r="B5" s="420"/>
      <c r="C5" s="422"/>
      <c r="D5" s="422"/>
      <c r="E5" s="422"/>
      <c r="F5" s="422"/>
      <c r="G5" s="422"/>
      <c r="H5" s="422"/>
      <c r="I5" s="422"/>
      <c r="J5" s="422"/>
      <c r="K5" s="422"/>
      <c r="L5" s="422"/>
      <c r="M5" s="422"/>
      <c r="N5" s="422"/>
      <c r="O5" s="420"/>
    </row>
    <row r="6" spans="2:15" s="421" customFormat="1" ht="36" customHeight="1" x14ac:dyDescent="0.25">
      <c r="B6" s="423">
        <v>1</v>
      </c>
      <c r="C6" s="908" t="s">
        <v>2</v>
      </c>
      <c r="D6" s="908"/>
      <c r="E6" s="908"/>
      <c r="F6" s="908"/>
      <c r="G6" s="908"/>
      <c r="H6" s="908"/>
      <c r="I6" s="908"/>
      <c r="J6" s="908"/>
      <c r="K6" s="908"/>
      <c r="L6" s="908"/>
      <c r="M6" s="908"/>
      <c r="N6" s="908"/>
    </row>
    <row r="7" spans="2:15" s="421" customFormat="1" ht="16.5" x14ac:dyDescent="0.25">
      <c r="D7" s="424" t="s">
        <v>3</v>
      </c>
      <c r="E7" s="424"/>
      <c r="F7" s="424" t="s">
        <v>4</v>
      </c>
      <c r="H7" s="424" t="s">
        <v>5</v>
      </c>
      <c r="J7" s="424" t="s">
        <v>6</v>
      </c>
      <c r="L7" s="424"/>
    </row>
    <row r="8" spans="2:15" s="421" customFormat="1" ht="15" customHeight="1" x14ac:dyDescent="0.25">
      <c r="D8" s="424" t="s">
        <v>7</v>
      </c>
      <c r="E8" s="424"/>
      <c r="F8" s="424" t="s">
        <v>8</v>
      </c>
      <c r="H8" s="421" t="s">
        <v>9</v>
      </c>
      <c r="J8" s="421" t="s">
        <v>10</v>
      </c>
    </row>
    <row r="9" spans="2:15" s="421" customFormat="1" ht="16.5" x14ac:dyDescent="0.25"/>
    <row r="10" spans="2:15" s="421" customFormat="1" ht="16.5" x14ac:dyDescent="0.25">
      <c r="B10" s="425">
        <v>2</v>
      </c>
      <c r="C10" s="426" t="s">
        <v>11</v>
      </c>
      <c r="D10" s="420"/>
      <c r="E10" s="420"/>
      <c r="F10" s="420"/>
      <c r="G10" s="420"/>
      <c r="H10" s="420"/>
      <c r="I10" s="420"/>
      <c r="J10" s="420"/>
      <c r="K10" s="420"/>
      <c r="L10" s="420"/>
      <c r="M10" s="420"/>
      <c r="N10" s="420"/>
      <c r="O10" s="420"/>
    </row>
    <row r="11" spans="2:15" s="421" customFormat="1" ht="17.25" customHeight="1" x14ac:dyDescent="0.25">
      <c r="B11" s="427"/>
      <c r="C11" s="909" t="s">
        <v>12</v>
      </c>
      <c r="D11" s="909"/>
      <c r="E11" s="909"/>
      <c r="F11" s="909"/>
      <c r="G11" s="909"/>
      <c r="H11" s="909"/>
      <c r="I11" s="909"/>
      <c r="J11" s="909"/>
      <c r="K11" s="909"/>
      <c r="L11" s="909"/>
      <c r="M11" s="909"/>
      <c r="N11" s="909"/>
      <c r="O11" s="420"/>
    </row>
    <row r="12" spans="2:15" s="421" customFormat="1" ht="23.25" customHeight="1" x14ac:dyDescent="0.25">
      <c r="B12" s="425">
        <v>3</v>
      </c>
      <c r="C12" s="428" t="s">
        <v>13</v>
      </c>
      <c r="O12" s="420"/>
    </row>
    <row r="13" spans="2:15" s="421" customFormat="1" ht="37.5" customHeight="1" x14ac:dyDescent="0.25">
      <c r="B13" s="429"/>
      <c r="C13" s="910" t="s">
        <v>14</v>
      </c>
      <c r="D13" s="911"/>
      <c r="E13" s="911"/>
      <c r="F13" s="911"/>
      <c r="G13" s="911"/>
      <c r="H13" s="911"/>
      <c r="I13" s="911"/>
      <c r="J13" s="911"/>
      <c r="K13" s="911"/>
      <c r="L13" s="911"/>
      <c r="M13" s="911"/>
      <c r="N13" s="911"/>
      <c r="O13" s="420"/>
    </row>
    <row r="14" spans="2:15" s="421" customFormat="1" ht="16.5" x14ac:dyDescent="0.25">
      <c r="B14" s="430"/>
      <c r="C14" s="420"/>
      <c r="D14" s="420"/>
      <c r="E14" s="420"/>
      <c r="F14" s="420"/>
      <c r="G14" s="420"/>
      <c r="H14" s="420"/>
      <c r="I14" s="420"/>
      <c r="J14" s="420"/>
      <c r="K14" s="420"/>
      <c r="L14" s="420"/>
      <c r="M14" s="420"/>
      <c r="N14" s="420"/>
      <c r="O14" s="420"/>
    </row>
    <row r="15" spans="2:15" s="421" customFormat="1" ht="16.5" x14ac:dyDescent="0.25">
      <c r="B15" s="430"/>
      <c r="C15" s="726"/>
      <c r="D15" s="421" t="s">
        <v>15</v>
      </c>
      <c r="E15" s="431"/>
      <c r="F15" s="431"/>
      <c r="G15" s="431"/>
      <c r="H15" s="727"/>
      <c r="I15" s="421" t="s">
        <v>16</v>
      </c>
      <c r="J15" s="420"/>
      <c r="K15" s="420"/>
      <c r="L15" s="420"/>
      <c r="M15" s="420"/>
      <c r="N15" s="420"/>
      <c r="O15" s="420"/>
    </row>
    <row r="16" spans="2:15" s="421" customFormat="1" ht="16.5" x14ac:dyDescent="0.25">
      <c r="B16" s="430"/>
      <c r="C16" s="728"/>
      <c r="D16" s="421" t="s">
        <v>17</v>
      </c>
      <c r="E16" s="431"/>
      <c r="F16" s="431"/>
      <c r="G16" s="431"/>
      <c r="H16" s="729"/>
      <c r="I16" s="421" t="s">
        <v>18</v>
      </c>
      <c r="K16" s="420"/>
      <c r="L16" s="420"/>
      <c r="M16" s="420"/>
      <c r="N16" s="420"/>
      <c r="O16" s="420"/>
    </row>
    <row r="17" spans="2:15" s="421" customFormat="1" ht="16.5" x14ac:dyDescent="0.25">
      <c r="B17" s="430"/>
      <c r="C17" s="730"/>
      <c r="D17" s="421" t="s">
        <v>19</v>
      </c>
      <c r="E17" s="431"/>
      <c r="F17" s="431"/>
      <c r="G17" s="431"/>
      <c r="H17" s="731"/>
      <c r="I17" s="421" t="s">
        <v>20</v>
      </c>
      <c r="J17" s="420"/>
      <c r="K17" s="420"/>
      <c r="L17" s="420"/>
      <c r="M17" s="420"/>
      <c r="N17" s="420"/>
      <c r="O17" s="420"/>
    </row>
    <row r="18" spans="2:15" s="421" customFormat="1" ht="16.5" x14ac:dyDescent="0.25">
      <c r="B18" s="430"/>
      <c r="C18" s="613"/>
      <c r="E18" s="431"/>
      <c r="F18" s="431"/>
      <c r="G18" s="431"/>
      <c r="J18" s="420"/>
      <c r="K18" s="420"/>
      <c r="L18" s="420"/>
      <c r="M18" s="420"/>
      <c r="N18" s="420"/>
      <c r="O18" s="420"/>
    </row>
    <row r="19" spans="2:15" s="421" customFormat="1" ht="16.5" x14ac:dyDescent="0.25">
      <c r="B19" s="430"/>
      <c r="C19" s="432" t="s">
        <v>21</v>
      </c>
      <c r="E19" s="431"/>
      <c r="F19" s="431"/>
      <c r="G19" s="431"/>
      <c r="J19" s="420"/>
      <c r="K19" s="420"/>
      <c r="L19" s="420"/>
      <c r="M19" s="420"/>
      <c r="N19" s="420"/>
      <c r="O19" s="420"/>
    </row>
    <row r="20" spans="2:15" s="421" customFormat="1" ht="16.5" x14ac:dyDescent="0.25">
      <c r="B20" s="430"/>
      <c r="C20" s="420"/>
      <c r="D20" s="420"/>
      <c r="E20" s="420"/>
      <c r="F20" s="420"/>
      <c r="G20" s="420"/>
      <c r="H20" s="420"/>
      <c r="I20" s="420"/>
      <c r="J20" s="420"/>
      <c r="K20" s="420"/>
      <c r="L20" s="420"/>
      <c r="M20" s="420"/>
      <c r="N20" s="420"/>
      <c r="O20" s="420"/>
    </row>
    <row r="21" spans="2:15" s="421" customFormat="1" ht="16.5" x14ac:dyDescent="0.25">
      <c r="B21" s="425">
        <v>4</v>
      </c>
      <c r="C21" s="428" t="s">
        <v>22</v>
      </c>
      <c r="D21" s="420"/>
      <c r="E21" s="420"/>
      <c r="F21" s="420"/>
      <c r="G21" s="420"/>
      <c r="H21" s="420"/>
      <c r="I21" s="420"/>
      <c r="J21" s="420"/>
      <c r="K21" s="420"/>
      <c r="L21" s="420"/>
      <c r="M21" s="420"/>
      <c r="N21" s="420"/>
      <c r="O21" s="420"/>
    </row>
    <row r="22" spans="2:15" s="421" customFormat="1" ht="29.45" customHeight="1" x14ac:dyDescent="0.25">
      <c r="B22" s="429"/>
      <c r="C22" s="910" t="s">
        <v>23</v>
      </c>
      <c r="D22" s="910"/>
      <c r="E22" s="910"/>
      <c r="F22" s="910"/>
      <c r="G22" s="910"/>
      <c r="H22" s="910"/>
      <c r="I22" s="910"/>
      <c r="J22" s="910"/>
      <c r="K22" s="910"/>
      <c r="L22" s="910"/>
      <c r="M22" s="910"/>
      <c r="N22" s="910"/>
      <c r="O22" s="420"/>
    </row>
    <row r="23" spans="2:15" s="421" customFormat="1" ht="16.5" x14ac:dyDescent="0.25">
      <c r="B23" s="430"/>
      <c r="C23" s="420"/>
      <c r="D23" s="420"/>
      <c r="E23" s="420"/>
      <c r="F23" s="420"/>
      <c r="G23" s="420"/>
      <c r="H23" s="420"/>
      <c r="I23" s="420"/>
      <c r="J23" s="420"/>
      <c r="K23" s="420"/>
      <c r="L23" s="420"/>
      <c r="M23" s="420"/>
      <c r="N23" s="420"/>
      <c r="O23" s="420"/>
    </row>
    <row r="24" spans="2:15" s="421" customFormat="1" ht="19.5" customHeight="1" x14ac:dyDescent="0.25">
      <c r="B24" s="425">
        <v>5</v>
      </c>
      <c r="C24" s="428" t="s">
        <v>24</v>
      </c>
      <c r="O24" s="420"/>
    </row>
    <row r="25" spans="2:15" ht="16.5" x14ac:dyDescent="0.25">
      <c r="B25" s="433"/>
      <c r="C25" s="910" t="s">
        <v>25</v>
      </c>
      <c r="D25" s="911"/>
      <c r="E25" s="911"/>
      <c r="F25" s="911"/>
      <c r="G25" s="911"/>
      <c r="H25" s="911"/>
      <c r="I25" s="911"/>
      <c r="J25" s="911"/>
      <c r="K25" s="911"/>
      <c r="L25" s="911"/>
      <c r="M25" s="911"/>
      <c r="N25" s="911"/>
      <c r="O25" s="417"/>
    </row>
    <row r="26" spans="2:15" x14ac:dyDescent="0.25">
      <c r="B26" s="433"/>
      <c r="C26" s="417"/>
      <c r="D26" s="417"/>
      <c r="E26" s="417"/>
      <c r="F26" s="417"/>
      <c r="G26" s="417"/>
      <c r="H26" s="417"/>
      <c r="I26" s="417"/>
      <c r="J26" s="417"/>
      <c r="K26" s="417"/>
      <c r="L26" s="417"/>
      <c r="M26" s="417"/>
      <c r="N26" s="417"/>
      <c r="O26" s="417"/>
    </row>
    <row r="27" spans="2:15" ht="21.75" customHeight="1" x14ac:dyDescent="0.25">
      <c r="B27" s="907" t="s">
        <v>26</v>
      </c>
      <c r="C27" s="907"/>
      <c r="D27" s="907"/>
      <c r="E27" s="907"/>
      <c r="F27" s="907"/>
      <c r="G27" s="907"/>
      <c r="H27" s="907"/>
      <c r="I27" s="907"/>
      <c r="J27" s="907"/>
      <c r="K27" s="907"/>
      <c r="L27" s="907"/>
      <c r="M27" s="907"/>
      <c r="N27" s="907"/>
      <c r="O27" s="417"/>
    </row>
  </sheetData>
  <sheetProtection algorithmName="SHA-512" hashValue="i9qI8E3N0ZcPpc0WVivl/Wy7eMDBO02EDwLtTapLv/SMnAz99V+lrrJF9Dw1BRRLP6GX9QQnj5QZ1XdpH4/8rg==" saltValue="p65Qvto1Dws0A7I9Q3wxiw==" spinCount="100000" sheet="1" selectLockedCells="1"/>
  <mergeCells count="10">
    <mergeCell ref="B1:N1"/>
    <mergeCell ref="B2:N2"/>
    <mergeCell ref="B3:N3"/>
    <mergeCell ref="B4:N4"/>
    <mergeCell ref="C25:N25"/>
    <mergeCell ref="B27:N27"/>
    <mergeCell ref="C6:N6"/>
    <mergeCell ref="C11:N11"/>
    <mergeCell ref="C13:N13"/>
    <mergeCell ref="C22:N22"/>
  </mergeCells>
  <printOptions horizontalCentered="1"/>
  <pageMargins left="0.2" right="0.2" top="0.25" bottom="0.25" header="0.3" footer="0.3"/>
  <pageSetup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5A64-A0A3-4EC2-AA28-EFCE2AB9E200}">
  <sheetPr codeName="Sheet3">
    <pageSetUpPr fitToPage="1"/>
  </sheetPr>
  <dimension ref="A1:X268"/>
  <sheetViews>
    <sheetView showGridLines="0" view="pageBreakPreview" zoomScaleNormal="72" zoomScaleSheetLayoutView="85" workbookViewId="0">
      <selection activeCell="C6" sqref="C6:D6"/>
    </sheetView>
  </sheetViews>
  <sheetFormatPr defaultColWidth="10.42578125" defaultRowHeight="16.5" x14ac:dyDescent="0.3"/>
  <cols>
    <col min="1" max="1" width="3.5703125" style="195" customWidth="1"/>
    <col min="2" max="2" width="23.140625" style="195" customWidth="1"/>
    <col min="3" max="3" width="20.7109375" style="195" customWidth="1"/>
    <col min="4" max="4" width="21.140625" style="195" customWidth="1"/>
    <col min="5" max="7" width="19.5703125" style="195" customWidth="1"/>
    <col min="8" max="8" width="3.42578125" style="195" customWidth="1"/>
    <col min="9" max="10" width="15.140625" style="195" hidden="1" customWidth="1"/>
    <col min="11" max="11" width="31.28515625" style="195" hidden="1" customWidth="1"/>
    <col min="12" max="12" width="15.140625" style="244" hidden="1" customWidth="1"/>
    <col min="13" max="13" width="14.5703125" style="195" hidden="1" customWidth="1"/>
    <col min="14" max="14" width="10.42578125" style="195" hidden="1" customWidth="1"/>
    <col min="15" max="15" width="15.140625" style="195" hidden="1" customWidth="1"/>
    <col min="16" max="17" width="10.42578125" style="243" hidden="1" customWidth="1"/>
    <col min="18" max="18" width="10.42578125" style="243"/>
    <col min="19" max="19" width="16.140625" style="243" customWidth="1"/>
    <col min="20" max="24" width="10.42578125" style="243"/>
    <col min="25" max="16384" width="10.42578125" style="195"/>
  </cols>
  <sheetData>
    <row r="1" spans="2:24" s="418" customFormat="1" ht="15.75" x14ac:dyDescent="0.25">
      <c r="B1" s="912"/>
      <c r="C1" s="912"/>
      <c r="D1" s="912"/>
      <c r="E1" s="912"/>
      <c r="F1" s="912"/>
      <c r="G1" s="912"/>
      <c r="H1" s="523"/>
      <c r="I1" s="523"/>
      <c r="J1" s="523"/>
      <c r="K1" s="523"/>
      <c r="L1" s="523"/>
      <c r="M1" s="523"/>
      <c r="N1" s="523"/>
      <c r="O1" s="417"/>
    </row>
    <row r="2" spans="2:24" s="418" customFormat="1" ht="30" customHeight="1" x14ac:dyDescent="0.25">
      <c r="B2" s="920" t="s">
        <v>27</v>
      </c>
      <c r="C2" s="920"/>
      <c r="D2" s="920"/>
      <c r="E2" s="920"/>
      <c r="F2" s="920"/>
      <c r="G2" s="920"/>
      <c r="H2" s="524"/>
      <c r="I2" s="524"/>
      <c r="J2" s="524"/>
      <c r="K2" s="524"/>
      <c r="L2" s="524"/>
      <c r="M2" s="524"/>
      <c r="N2" s="524"/>
      <c r="O2" s="419"/>
    </row>
    <row r="3" spans="2:24" s="418" customFormat="1" ht="17.45" customHeight="1" x14ac:dyDescent="0.25">
      <c r="B3" s="921" t="str">
        <f>Instructions!B3</f>
        <v>Updated: February 2025</v>
      </c>
      <c r="C3" s="922"/>
      <c r="D3" s="922"/>
      <c r="E3" s="922"/>
      <c r="F3" s="922"/>
      <c r="G3" s="923"/>
      <c r="H3" s="525"/>
      <c r="I3" s="927" t="s">
        <v>28</v>
      </c>
      <c r="J3" s="927"/>
      <c r="K3" s="927"/>
      <c r="L3" s="927"/>
      <c r="M3" s="927"/>
      <c r="N3" s="927"/>
      <c r="O3" s="927"/>
      <c r="P3" s="927"/>
      <c r="Q3" s="927"/>
    </row>
    <row r="4" spans="2:24" s="245" customFormat="1" ht="11.1" customHeight="1" x14ac:dyDescent="0.2">
      <c r="R4" s="246"/>
      <c r="S4" s="246"/>
      <c r="T4" s="246"/>
      <c r="U4" s="246"/>
      <c r="V4" s="246"/>
      <c r="W4" s="246"/>
      <c r="X4" s="246"/>
    </row>
    <row r="5" spans="2:24" s="245" customFormat="1" ht="15" x14ac:dyDescent="0.25">
      <c r="B5" s="110" t="s">
        <v>29</v>
      </c>
      <c r="C5" s="930"/>
      <c r="D5" s="930"/>
      <c r="F5"/>
      <c r="G5"/>
      <c r="H5" s="247"/>
      <c r="I5" s="247"/>
      <c r="J5" s="247"/>
      <c r="P5" s="246"/>
      <c r="Q5" s="246"/>
      <c r="R5" s="246"/>
      <c r="S5" s="246"/>
      <c r="T5" s="246"/>
      <c r="U5" s="246"/>
      <c r="V5" s="246"/>
      <c r="W5" s="246"/>
      <c r="X5" s="246"/>
    </row>
    <row r="6" spans="2:24" s="245" customFormat="1" ht="15" x14ac:dyDescent="0.25">
      <c r="B6" s="110" t="s">
        <v>30</v>
      </c>
      <c r="C6" s="930"/>
      <c r="D6" s="930"/>
      <c r="F6"/>
      <c r="G6"/>
      <c r="H6" s="247"/>
      <c r="I6" s="247"/>
      <c r="J6" s="247"/>
      <c r="P6" s="246"/>
      <c r="Q6" s="246"/>
      <c r="R6" s="246"/>
      <c r="S6" s="246"/>
      <c r="T6" s="246"/>
      <c r="U6" s="246"/>
      <c r="V6" s="246"/>
      <c r="W6" s="246"/>
      <c r="X6" s="246"/>
    </row>
    <row r="7" spans="2:24" s="245" customFormat="1" ht="15" x14ac:dyDescent="0.25">
      <c r="B7" s="110" t="s">
        <v>31</v>
      </c>
      <c r="C7" s="931"/>
      <c r="D7" s="932"/>
      <c r="F7" s="110"/>
      <c r="G7"/>
      <c r="H7" s="247"/>
      <c r="I7" s="245" t="s">
        <v>33</v>
      </c>
      <c r="P7" s="246"/>
      <c r="Q7" s="246"/>
      <c r="R7" s="246"/>
      <c r="S7" s="246"/>
      <c r="T7" s="246"/>
      <c r="U7" s="246"/>
      <c r="V7" s="246"/>
      <c r="W7" s="246"/>
      <c r="X7" s="246"/>
    </row>
    <row r="8" spans="2:24" s="245" customFormat="1" ht="12.75" x14ac:dyDescent="0.2">
      <c r="F8" s="260"/>
      <c r="P8" s="246"/>
      <c r="Q8" s="246"/>
      <c r="R8" s="246"/>
      <c r="S8" s="246"/>
      <c r="T8" s="246"/>
      <c r="U8" s="246"/>
      <c r="V8" s="246"/>
      <c r="W8" s="246"/>
      <c r="X8" s="246"/>
    </row>
    <row r="9" spans="2:24" s="245" customFormat="1" ht="18" customHeight="1" x14ac:dyDescent="0.3">
      <c r="B9" s="255" t="s">
        <v>34</v>
      </c>
      <c r="F9" s="260"/>
      <c r="P9" s="246"/>
      <c r="Q9" s="246"/>
      <c r="R9" s="246"/>
      <c r="S9" s="246"/>
      <c r="T9" s="246"/>
      <c r="U9" s="246"/>
      <c r="V9" s="246"/>
      <c r="W9" s="246"/>
      <c r="X9" s="246"/>
    </row>
    <row r="10" spans="2:24" s="245" customFormat="1" ht="12.75" x14ac:dyDescent="0.2">
      <c r="B10" s="732" t="s">
        <v>35</v>
      </c>
      <c r="C10" s="733" t="s">
        <v>36</v>
      </c>
      <c r="D10" s="733" t="s">
        <v>37</v>
      </c>
      <c r="E10" s="733" t="s">
        <v>38</v>
      </c>
      <c r="F10" s="733" t="s">
        <v>39</v>
      </c>
      <c r="G10" s="734" t="s">
        <v>40</v>
      </c>
      <c r="P10" s="246"/>
      <c r="Q10" s="246"/>
      <c r="R10" s="246"/>
      <c r="S10" s="246"/>
      <c r="T10" s="246"/>
      <c r="U10" s="246"/>
      <c r="V10" s="246"/>
      <c r="W10" s="246"/>
      <c r="X10" s="246"/>
    </row>
    <row r="11" spans="2:24" s="245" customFormat="1" ht="12.75" x14ac:dyDescent="0.2">
      <c r="B11" s="735"/>
      <c r="C11" s="735"/>
      <c r="D11" s="735"/>
      <c r="E11" s="735"/>
      <c r="F11" s="735"/>
      <c r="G11" s="735"/>
      <c r="P11" s="246"/>
      <c r="Q11" s="246"/>
      <c r="R11" s="246"/>
      <c r="S11" s="246"/>
      <c r="T11" s="246"/>
      <c r="U11" s="246"/>
      <c r="V11" s="246"/>
      <c r="W11" s="246"/>
      <c r="X11" s="246"/>
    </row>
    <row r="12" spans="2:24" s="245" customFormat="1" ht="12.75" x14ac:dyDescent="0.2">
      <c r="F12" s="260"/>
      <c r="J12" s="249" t="s">
        <v>41</v>
      </c>
      <c r="K12" s="249" t="s">
        <v>42</v>
      </c>
      <c r="M12" s="504" t="str" cm="1">
        <f t="array" ref="M12">_xlfn.IFS(C7="","",C7=K13,"New Construction",C7=K14,"Rehabilitation",C7=K15,"Rehabilitation")</f>
        <v/>
      </c>
      <c r="P12" s="246"/>
      <c r="Q12" s="246"/>
      <c r="R12" s="246"/>
      <c r="S12" s="246"/>
      <c r="T12" s="246"/>
      <c r="U12" s="246"/>
      <c r="V12" s="246"/>
      <c r="W12" s="246"/>
      <c r="X12" s="246"/>
    </row>
    <row r="13" spans="2:24" s="245" customFormat="1" ht="13.5" hidden="1" customHeight="1" x14ac:dyDescent="0.2">
      <c r="D13" s="208"/>
      <c r="E13" s="378"/>
      <c r="F13" s="210"/>
      <c r="H13" s="253"/>
      <c r="I13" s="253"/>
      <c r="J13" s="248"/>
      <c r="K13" s="252" t="s">
        <v>32</v>
      </c>
      <c r="N13" s="252"/>
      <c r="O13" s="252"/>
      <c r="P13" s="252"/>
      <c r="Q13" s="252"/>
      <c r="R13" s="252"/>
      <c r="S13" s="246"/>
      <c r="T13" s="246"/>
      <c r="U13" s="246"/>
      <c r="V13" s="246"/>
      <c r="W13" s="246"/>
      <c r="X13" s="246"/>
    </row>
    <row r="14" spans="2:24" s="245" customFormat="1" x14ac:dyDescent="0.3">
      <c r="B14" s="614" t="s">
        <v>43</v>
      </c>
      <c r="H14" s="253"/>
      <c r="I14" s="253"/>
      <c r="J14" s="253"/>
      <c r="K14" s="252" t="s">
        <v>44</v>
      </c>
      <c r="N14" s="252"/>
      <c r="O14" s="252"/>
      <c r="P14" s="252"/>
      <c r="Q14" s="252"/>
      <c r="R14" s="252"/>
      <c r="S14" s="246"/>
      <c r="T14" s="246"/>
      <c r="U14" s="246"/>
      <c r="V14" s="246"/>
      <c r="W14" s="246"/>
      <c r="X14" s="246"/>
    </row>
    <row r="15" spans="2:24" s="245" customFormat="1" ht="12.95" customHeight="1" x14ac:dyDescent="0.2">
      <c r="B15" s="254" t="s">
        <v>45</v>
      </c>
      <c r="H15" s="253"/>
      <c r="I15" s="253"/>
      <c r="J15" s="253"/>
      <c r="K15" s="252" t="s">
        <v>46</v>
      </c>
      <c r="N15" s="252"/>
      <c r="O15" s="252"/>
      <c r="P15" s="252"/>
      <c r="Q15" s="252"/>
      <c r="R15" s="252"/>
      <c r="S15" s="246"/>
      <c r="T15" s="246"/>
      <c r="U15" s="246"/>
      <c r="V15" s="246"/>
      <c r="W15" s="246"/>
      <c r="X15" s="246"/>
    </row>
    <row r="16" spans="2:24" s="245" customFormat="1" ht="65.45" customHeight="1" x14ac:dyDescent="0.2">
      <c r="B16" s="928"/>
      <c r="C16" s="928"/>
      <c r="D16" s="928"/>
      <c r="E16" s="928"/>
      <c r="F16" s="928"/>
      <c r="G16" s="928"/>
      <c r="H16" s="253"/>
      <c r="I16" s="253"/>
      <c r="J16" s="253"/>
      <c r="K16" s="252"/>
      <c r="N16" s="252"/>
      <c r="O16" s="252"/>
      <c r="P16" s="252"/>
      <c r="Q16" s="252"/>
      <c r="R16" s="252"/>
      <c r="S16" s="246"/>
      <c r="T16" s="246"/>
      <c r="U16" s="246"/>
      <c r="V16" s="246"/>
      <c r="W16" s="246"/>
      <c r="X16" s="246"/>
    </row>
    <row r="17" spans="2:24" s="245" customFormat="1" ht="15" customHeight="1" x14ac:dyDescent="0.2">
      <c r="B17" s="208" t="s">
        <v>47</v>
      </c>
      <c r="C17" s="378">
        <f>1500-LEN(B16)</f>
        <v>1500</v>
      </c>
      <c r="D17" s="39"/>
      <c r="E17" s="39"/>
      <c r="F17" s="39"/>
      <c r="G17" s="39"/>
      <c r="H17" s="253"/>
      <c r="I17" s="253"/>
      <c r="J17" s="253"/>
      <c r="K17" s="252"/>
      <c r="N17" s="252"/>
      <c r="O17" s="252"/>
      <c r="P17" s="252"/>
      <c r="Q17" s="252"/>
      <c r="R17" s="252"/>
      <c r="S17" s="246"/>
      <c r="T17" s="246"/>
      <c r="U17" s="246"/>
      <c r="V17" s="246"/>
      <c r="W17" s="246"/>
      <c r="X17" s="246"/>
    </row>
    <row r="18" spans="2:24" s="245" customFormat="1" ht="12.95" customHeight="1" x14ac:dyDescent="0.2">
      <c r="B18" s="39"/>
      <c r="C18" s="39"/>
      <c r="D18" s="39"/>
      <c r="E18" s="39"/>
      <c r="F18" s="39"/>
      <c r="G18" s="39"/>
      <c r="H18" s="253"/>
      <c r="I18" s="253"/>
      <c r="J18" s="253"/>
      <c r="K18" s="2"/>
      <c r="L18" s="2"/>
      <c r="M18" s="2"/>
      <c r="N18" s="299"/>
      <c r="O18" s="299"/>
      <c r="P18" s="299"/>
      <c r="Q18" s="299"/>
      <c r="R18" s="299"/>
      <c r="S18" s="246"/>
      <c r="T18" s="246"/>
      <c r="U18" s="246"/>
      <c r="V18" s="246"/>
      <c r="W18" s="246"/>
      <c r="X18" s="246"/>
    </row>
    <row r="19" spans="2:24" s="245" customFormat="1" x14ac:dyDescent="0.3">
      <c r="B19" s="614" t="s">
        <v>27</v>
      </c>
      <c r="G19" s="245" t="str">
        <f>IF(B19=TRUE,"Year built:","")</f>
        <v/>
      </c>
      <c r="J19" s="256"/>
      <c r="K19" s="5" t="s">
        <v>35</v>
      </c>
      <c r="L19" s="1"/>
      <c r="M19" s="736">
        <f>'[15]Raw Data'!M187</f>
        <v>0</v>
      </c>
      <c r="N19" s="256"/>
      <c r="O19" s="256"/>
      <c r="P19" s="256"/>
      <c r="Q19" s="256"/>
      <c r="R19" s="256"/>
      <c r="S19" s="246"/>
      <c r="T19" s="246"/>
      <c r="U19" s="246"/>
      <c r="V19" s="246"/>
      <c r="W19" s="246"/>
      <c r="X19" s="246"/>
    </row>
    <row r="20" spans="2:24" s="245" customFormat="1" ht="12.95" customHeight="1" x14ac:dyDescent="0.3">
      <c r="B20" s="254" t="s">
        <v>48</v>
      </c>
      <c r="C20" s="254"/>
      <c r="D20" s="254"/>
      <c r="E20" s="254"/>
      <c r="F20" s="254"/>
      <c r="G20" s="254"/>
      <c r="J20" s="256"/>
      <c r="K20" s="5" t="s">
        <v>36</v>
      </c>
      <c r="L20" s="1"/>
      <c r="M20" s="736">
        <f>'[15]Raw Data'!M188</f>
        <v>0</v>
      </c>
      <c r="N20" s="256"/>
      <c r="O20" s="256"/>
      <c r="P20" s="256"/>
      <c r="Q20" s="256"/>
      <c r="R20" s="256"/>
      <c r="S20" s="246"/>
      <c r="T20" s="246"/>
      <c r="U20" s="246"/>
      <c r="V20" s="246"/>
      <c r="W20" s="246"/>
      <c r="X20" s="246"/>
    </row>
    <row r="21" spans="2:24" s="245" customFormat="1" ht="72.599999999999994" customHeight="1" x14ac:dyDescent="0.3">
      <c r="B21" s="929"/>
      <c r="C21" s="929"/>
      <c r="D21" s="929"/>
      <c r="E21" s="929"/>
      <c r="F21" s="929"/>
      <c r="G21" s="929"/>
      <c r="J21" s="256"/>
      <c r="K21" s="5" t="s">
        <v>37</v>
      </c>
      <c r="L21" s="2"/>
      <c r="M21" s="736">
        <f>'[15]Raw Data'!M189</f>
        <v>0</v>
      </c>
      <c r="N21" s="256"/>
      <c r="O21" s="256"/>
      <c r="P21" s="256"/>
      <c r="Q21" s="256"/>
      <c r="R21" s="256"/>
      <c r="S21" s="246"/>
      <c r="T21" s="246"/>
      <c r="U21" s="246"/>
      <c r="V21" s="246"/>
      <c r="W21" s="246"/>
      <c r="X21" s="246"/>
    </row>
    <row r="22" spans="2:24" s="245" customFormat="1" ht="15" customHeight="1" x14ac:dyDescent="0.3">
      <c r="B22" s="208" t="s">
        <v>47</v>
      </c>
      <c r="C22" s="378">
        <f>1500-LEN(B21)</f>
        <v>1500</v>
      </c>
      <c r="D22" s="39"/>
      <c r="E22" s="39"/>
      <c r="F22" s="39"/>
      <c r="G22" s="39"/>
      <c r="J22" s="256"/>
      <c r="K22" s="5"/>
      <c r="L22" s="2"/>
      <c r="M22" s="736"/>
      <c r="N22" s="256"/>
      <c r="O22" s="256"/>
      <c r="P22" s="256"/>
      <c r="Q22" s="256"/>
      <c r="R22" s="256"/>
      <c r="S22" s="246"/>
      <c r="T22" s="246"/>
      <c r="U22" s="246"/>
      <c r="V22" s="246"/>
      <c r="W22" s="246"/>
      <c r="X22" s="246"/>
    </row>
    <row r="23" spans="2:24" s="245" customFormat="1" ht="12.95" customHeight="1" x14ac:dyDescent="0.2">
      <c r="B23" s="258"/>
      <c r="C23" s="258"/>
      <c r="D23" s="258"/>
      <c r="E23" s="258"/>
      <c r="F23" s="258"/>
      <c r="G23" s="258"/>
      <c r="J23" s="253"/>
      <c r="K23" s="5" t="s">
        <v>49</v>
      </c>
      <c r="L23" s="2"/>
      <c r="M23" s="736">
        <f>'[15]Raw Data'!M190</f>
        <v>0</v>
      </c>
      <c r="N23" s="253"/>
      <c r="O23" s="253"/>
      <c r="P23" s="253"/>
      <c r="Q23" s="253"/>
      <c r="R23" s="253"/>
      <c r="S23" s="246"/>
      <c r="T23" s="246"/>
      <c r="U23" s="246"/>
      <c r="V23" s="246"/>
      <c r="W23" s="246"/>
      <c r="X23" s="246"/>
    </row>
    <row r="24" spans="2:24" s="245" customFormat="1" x14ac:dyDescent="0.3">
      <c r="B24" s="438" t="s">
        <v>50</v>
      </c>
      <c r="C24" s="258"/>
      <c r="D24" s="258"/>
      <c r="E24" s="258"/>
      <c r="F24" s="258"/>
      <c r="G24" s="258"/>
      <c r="J24" s="253"/>
      <c r="K24" s="5" t="s">
        <v>51</v>
      </c>
      <c r="L24" s="2"/>
      <c r="M24" s="736">
        <f>'[15]Raw Data'!M191</f>
        <v>0</v>
      </c>
      <c r="N24" s="253"/>
      <c r="O24" s="253"/>
      <c r="P24" s="253"/>
      <c r="Q24" s="253"/>
      <c r="R24" s="253"/>
      <c r="S24" s="246"/>
      <c r="T24" s="246"/>
      <c r="U24" s="246"/>
      <c r="V24" s="246"/>
      <c r="W24" s="246"/>
      <c r="X24" s="246"/>
    </row>
    <row r="25" spans="2:24" s="245" customFormat="1" ht="12.95" customHeight="1" x14ac:dyDescent="0.2">
      <c r="C25" s="439" t="s">
        <v>52</v>
      </c>
      <c r="D25" s="437"/>
      <c r="E25" s="258"/>
      <c r="F25" s="258"/>
      <c r="G25" s="258"/>
      <c r="J25" s="253"/>
      <c r="K25" s="5" t="s">
        <v>53</v>
      </c>
      <c r="L25" s="2"/>
      <c r="M25" s="736">
        <f>'[15]Raw Data'!M192</f>
        <v>0</v>
      </c>
      <c r="N25" s="253"/>
      <c r="O25" s="253"/>
      <c r="P25" s="253"/>
      <c r="Q25" s="253"/>
      <c r="R25" s="253"/>
      <c r="S25" s="246"/>
      <c r="T25" s="246"/>
      <c r="U25" s="246"/>
      <c r="V25" s="246"/>
      <c r="W25" s="246"/>
      <c r="X25" s="246"/>
    </row>
    <row r="26" spans="2:24" s="245" customFormat="1" ht="12.95" customHeight="1" x14ac:dyDescent="0.2">
      <c r="C26" s="439" t="s">
        <v>54</v>
      </c>
      <c r="D26" s="437"/>
      <c r="F26" s="246"/>
      <c r="J26" s="253"/>
      <c r="K26" s="5" t="s">
        <v>55</v>
      </c>
      <c r="L26" s="2"/>
      <c r="M26" s="736">
        <f>'[15]Raw Data'!M193</f>
        <v>0</v>
      </c>
      <c r="N26" s="253"/>
      <c r="O26" s="253"/>
      <c r="P26" s="253"/>
      <c r="Q26" s="253"/>
      <c r="R26" s="253"/>
      <c r="S26" s="246"/>
      <c r="T26" s="246"/>
      <c r="U26" s="246"/>
      <c r="V26" s="246"/>
      <c r="W26" s="246"/>
      <c r="X26" s="246"/>
    </row>
    <row r="27" spans="2:24" s="245" customFormat="1" ht="12.75" customHeight="1" x14ac:dyDescent="0.2">
      <c r="B27" s="296"/>
      <c r="C27" s="439" t="s">
        <v>56</v>
      </c>
      <c r="D27" s="485"/>
      <c r="F27" s="246"/>
      <c r="J27" s="253"/>
      <c r="K27" s="253"/>
      <c r="L27" s="253"/>
      <c r="M27" s="253"/>
      <c r="N27" s="253"/>
      <c r="O27" s="253"/>
      <c r="P27" s="253"/>
      <c r="Q27" s="253"/>
      <c r="R27" s="253"/>
      <c r="S27" s="246"/>
      <c r="T27" s="246"/>
      <c r="U27" s="246"/>
      <c r="V27" s="246"/>
      <c r="W27" s="246"/>
      <c r="X27" s="246"/>
    </row>
    <row r="28" spans="2:24" s="245" customFormat="1" ht="12.75" customHeight="1" x14ac:dyDescent="0.25">
      <c r="B28" s="296"/>
      <c r="C28" s="439"/>
      <c r="D28"/>
      <c r="F28" s="246"/>
      <c r="J28" s="253"/>
      <c r="K28" s="253"/>
      <c r="L28" s="253"/>
      <c r="M28" s="253"/>
      <c r="N28" s="253"/>
      <c r="O28" s="253"/>
      <c r="P28" s="253"/>
      <c r="Q28" s="253"/>
      <c r="R28" s="253"/>
      <c r="S28" s="246"/>
      <c r="T28" s="246"/>
      <c r="U28" s="246"/>
      <c r="V28" s="246"/>
      <c r="W28" s="246"/>
      <c r="X28" s="246"/>
    </row>
    <row r="29" spans="2:24" s="245" customFormat="1" ht="12.75" customHeight="1" x14ac:dyDescent="0.2">
      <c r="B29" s="254" t="s">
        <v>57</v>
      </c>
      <c r="C29" s="439"/>
      <c r="F29" s="246"/>
      <c r="J29" s="253"/>
      <c r="K29" s="253"/>
      <c r="L29" s="253"/>
      <c r="M29" s="253"/>
      <c r="N29" s="253"/>
      <c r="O29" s="253"/>
      <c r="P29" s="253"/>
      <c r="Q29" s="253"/>
      <c r="R29" s="253"/>
      <c r="S29" s="246"/>
      <c r="T29" s="246"/>
      <c r="U29" s="246"/>
      <c r="V29" s="246"/>
      <c r="W29" s="246"/>
      <c r="X29" s="246"/>
    </row>
    <row r="30" spans="2:24" s="245" customFormat="1" ht="103.5" customHeight="1" x14ac:dyDescent="0.2">
      <c r="B30" s="924"/>
      <c r="C30" s="925"/>
      <c r="D30" s="925"/>
      <c r="E30" s="925"/>
      <c r="F30" s="925"/>
      <c r="G30" s="926"/>
      <c r="J30" s="253"/>
      <c r="K30" s="253"/>
      <c r="L30" s="253"/>
      <c r="M30" s="253"/>
      <c r="N30" s="253"/>
      <c r="O30" s="253"/>
      <c r="P30" s="253"/>
      <c r="Q30" s="253"/>
      <c r="R30" s="253"/>
      <c r="S30" s="246"/>
      <c r="T30" s="246"/>
      <c r="U30" s="246"/>
      <c r="V30" s="246"/>
      <c r="W30" s="246"/>
      <c r="X30" s="246"/>
    </row>
    <row r="31" spans="2:24" s="245" customFormat="1" ht="12.75" customHeight="1" x14ac:dyDescent="0.2">
      <c r="B31" s="296"/>
      <c r="C31" s="439"/>
      <c r="D31" s="609"/>
      <c r="F31" s="246"/>
      <c r="J31" s="253"/>
      <c r="K31" s="253"/>
      <c r="L31" s="253"/>
      <c r="M31" s="253"/>
      <c r="N31" s="253"/>
      <c r="O31" s="253"/>
      <c r="P31" s="253"/>
      <c r="Q31" s="253"/>
      <c r="R31" s="253"/>
      <c r="S31" s="246"/>
      <c r="T31" s="246"/>
      <c r="U31" s="246"/>
      <c r="V31" s="246"/>
      <c r="W31" s="246"/>
      <c r="X31" s="246"/>
    </row>
    <row r="32" spans="2:24" s="245" customFormat="1" ht="12.75" x14ac:dyDescent="0.2">
      <c r="B32" s="5" t="s">
        <v>58</v>
      </c>
      <c r="C32" s="5" t="s">
        <v>59</v>
      </c>
      <c r="E32" s="2"/>
      <c r="F32" s="2"/>
      <c r="G32" s="2"/>
      <c r="J32" s="253"/>
      <c r="K32" s="253"/>
      <c r="L32" s="253"/>
      <c r="M32" s="253"/>
      <c r="N32" s="253"/>
      <c r="O32" s="253"/>
      <c r="P32" s="253"/>
      <c r="Q32" s="253"/>
      <c r="R32" s="253"/>
      <c r="S32" s="246"/>
      <c r="T32" s="246"/>
      <c r="U32" s="246"/>
      <c r="V32" s="246"/>
      <c r="W32" s="246"/>
      <c r="X32" s="246"/>
    </row>
    <row r="33" spans="2:24" s="245" customFormat="1" ht="12.75" x14ac:dyDescent="0.2">
      <c r="B33" s="437"/>
      <c r="C33" s="737">
        <f>IF(C$75&gt;0,B33/C$75,0%)</f>
        <v>0</v>
      </c>
      <c r="D33" s="245" t="s">
        <v>60</v>
      </c>
      <c r="J33" s="253"/>
      <c r="K33" s="253"/>
      <c r="L33" s="253"/>
      <c r="M33" s="253"/>
      <c r="N33" s="253"/>
      <c r="O33" s="253"/>
      <c r="P33" s="253"/>
      <c r="Q33" s="253"/>
      <c r="R33" s="253"/>
      <c r="S33" s="246"/>
      <c r="T33" s="246"/>
      <c r="U33" s="246"/>
      <c r="V33" s="246"/>
      <c r="W33" s="246"/>
      <c r="X33" s="246"/>
    </row>
    <row r="34" spans="2:24" s="245" customFormat="1" ht="12.75" x14ac:dyDescent="0.2">
      <c r="B34" s="437"/>
      <c r="C34" s="737">
        <f>IF(C$75&gt;0,B34/C$75,0%)</f>
        <v>0</v>
      </c>
      <c r="D34" s="245" t="s">
        <v>61</v>
      </c>
      <c r="J34" s="253"/>
      <c r="K34" s="253"/>
      <c r="L34" s="253"/>
      <c r="M34" s="253"/>
      <c r="N34" s="253"/>
      <c r="O34" s="253"/>
      <c r="P34" s="253"/>
      <c r="Q34" s="253"/>
      <c r="R34" s="253"/>
      <c r="S34" s="246"/>
      <c r="T34" s="246"/>
      <c r="U34" s="246"/>
      <c r="V34" s="246"/>
      <c r="W34" s="246"/>
      <c r="X34" s="246"/>
    </row>
    <row r="35" spans="2:24" s="245" customFormat="1" ht="12.75" x14ac:dyDescent="0.2">
      <c r="B35" s="738">
        <f>SUM(B33:B34)</f>
        <v>0</v>
      </c>
      <c r="C35" s="739">
        <f>IF(C$78&gt;0,B35/C$78,0%)</f>
        <v>0</v>
      </c>
      <c r="D35" s="606" t="s">
        <v>62</v>
      </c>
      <c r="E35" s="608"/>
      <c r="F35" s="608"/>
      <c r="J35" s="253"/>
      <c r="K35" s="253"/>
      <c r="L35" s="253"/>
      <c r="M35" s="253"/>
      <c r="N35" s="253"/>
      <c r="O35" s="253"/>
      <c r="P35" s="253"/>
      <c r="Q35" s="253"/>
      <c r="R35" s="253"/>
      <c r="S35" s="246"/>
      <c r="T35" s="246"/>
      <c r="U35" s="246"/>
      <c r="V35" s="246"/>
      <c r="W35" s="246"/>
      <c r="X35" s="246"/>
    </row>
    <row r="36" spans="2:24" s="245" customFormat="1" ht="12.75" x14ac:dyDescent="0.2">
      <c r="B36" s="437"/>
      <c r="C36" s="737">
        <f>IF(C$78&gt;0,B36/C$78,0%)</f>
        <v>0</v>
      </c>
      <c r="D36" s="607" t="s">
        <v>63</v>
      </c>
      <c r="J36" s="253"/>
      <c r="K36" s="253"/>
      <c r="L36" s="253"/>
      <c r="M36" s="253"/>
      <c r="N36" s="253"/>
      <c r="O36" s="253"/>
      <c r="P36" s="253"/>
      <c r="Q36" s="253"/>
      <c r="R36" s="253"/>
      <c r="S36" s="246"/>
      <c r="T36" s="246"/>
      <c r="U36" s="246"/>
      <c r="V36" s="246"/>
      <c r="W36" s="246"/>
      <c r="X36" s="246"/>
    </row>
    <row r="37" spans="2:24" s="245" customFormat="1" ht="12.75" x14ac:dyDescent="0.2">
      <c r="B37" s="437"/>
      <c r="C37" s="737">
        <f>IF(C$78&gt;0,B37/C$78,0%)</f>
        <v>0</v>
      </c>
      <c r="D37" s="607" t="s">
        <v>64</v>
      </c>
      <c r="J37" s="253"/>
      <c r="K37" s="253"/>
      <c r="L37" s="253"/>
      <c r="M37" s="253"/>
      <c r="N37" s="253"/>
      <c r="O37" s="253"/>
      <c r="P37" s="253"/>
      <c r="Q37" s="253"/>
      <c r="R37" s="253"/>
      <c r="S37" s="246"/>
      <c r="T37" s="246"/>
      <c r="U37" s="246"/>
      <c r="V37" s="246"/>
      <c r="W37" s="246"/>
      <c r="X37" s="246"/>
    </row>
    <row r="38" spans="2:24" s="245" customFormat="1" ht="12.95" customHeight="1" x14ac:dyDescent="0.2">
      <c r="B38" s="740">
        <f>SUM(B35:B37)</f>
        <v>0</v>
      </c>
      <c r="C38" s="741">
        <f>SUM(C35:C37)</f>
        <v>0</v>
      </c>
      <c r="D38" s="379" t="s">
        <v>65</v>
      </c>
      <c r="F38" s="2"/>
      <c r="G38" s="2"/>
      <c r="J38" s="253"/>
      <c r="K38" s="253"/>
      <c r="L38" s="253"/>
      <c r="M38" s="253"/>
      <c r="N38" s="253"/>
      <c r="O38" s="253"/>
      <c r="P38" s="253"/>
      <c r="Q38" s="253"/>
      <c r="R38" s="253"/>
      <c r="S38" s="246"/>
      <c r="T38" s="246"/>
      <c r="U38" s="246"/>
      <c r="V38" s="246"/>
      <c r="W38" s="246"/>
      <c r="X38" s="246"/>
    </row>
    <row r="39" spans="2:24" s="245" customFormat="1" ht="12.95" customHeight="1" x14ac:dyDescent="0.2">
      <c r="B39" s="603"/>
      <c r="C39" s="604"/>
      <c r="E39" s="602"/>
      <c r="F39" s="1"/>
      <c r="G39" s="1"/>
      <c r="J39" s="253"/>
      <c r="K39" s="253"/>
      <c r="L39" s="253"/>
      <c r="M39" s="253"/>
      <c r="N39" s="253"/>
      <c r="O39" s="253"/>
      <c r="P39" s="253"/>
      <c r="Q39" s="253"/>
      <c r="R39" s="253"/>
      <c r="S39" s="246"/>
      <c r="T39" s="246"/>
      <c r="U39" s="246"/>
      <c r="V39" s="246"/>
      <c r="W39" s="246"/>
      <c r="X39" s="246"/>
    </row>
    <row r="40" spans="2:24" s="245" customFormat="1" ht="12.95" customHeight="1" x14ac:dyDescent="0.2">
      <c r="B40" s="1" t="s">
        <v>66</v>
      </c>
      <c r="C40" s="1" t="s">
        <v>67</v>
      </c>
      <c r="D40" s="1" t="s">
        <v>68</v>
      </c>
      <c r="F40" s="246"/>
      <c r="J40" s="253"/>
      <c r="K40" s="253"/>
      <c r="L40" s="253"/>
      <c r="M40" s="253"/>
      <c r="N40" s="253"/>
      <c r="O40" s="253"/>
      <c r="P40" s="253"/>
      <c r="Q40" s="253"/>
      <c r="R40" s="253"/>
      <c r="S40" s="246"/>
      <c r="T40" s="246"/>
      <c r="U40" s="246"/>
      <c r="V40" s="246"/>
      <c r="W40" s="246"/>
      <c r="X40" s="246"/>
    </row>
    <row r="41" spans="2:24" s="245" customFormat="1" ht="12.95" customHeight="1" x14ac:dyDescent="0.2">
      <c r="B41" s="437">
        <v>0</v>
      </c>
      <c r="C41" s="437">
        <v>0</v>
      </c>
      <c r="D41" s="437">
        <v>0</v>
      </c>
      <c r="F41" s="246"/>
      <c r="J41" s="253"/>
      <c r="K41" s="253"/>
      <c r="L41" s="253"/>
      <c r="M41" s="253"/>
      <c r="N41" s="253"/>
      <c r="O41" s="253"/>
      <c r="P41" s="253"/>
      <c r="Q41" s="253"/>
      <c r="R41" s="253"/>
      <c r="S41" s="246"/>
      <c r="T41" s="246"/>
      <c r="U41" s="246"/>
      <c r="V41" s="246"/>
      <c r="W41" s="246"/>
      <c r="X41" s="246"/>
    </row>
    <row r="42" spans="2:24" s="245" customFormat="1" ht="12.95" customHeight="1" x14ac:dyDescent="0.2">
      <c r="B42" s="605"/>
      <c r="C42" s="605"/>
      <c r="D42" s="605"/>
      <c r="F42" s="246"/>
      <c r="J42" s="253"/>
      <c r="K42" s="253"/>
      <c r="L42" s="253"/>
      <c r="M42" s="253"/>
      <c r="N42" s="253"/>
      <c r="O42" s="253"/>
      <c r="P42" s="253"/>
      <c r="Q42" s="253"/>
      <c r="R42" s="253"/>
      <c r="S42" s="246"/>
      <c r="T42" s="246"/>
      <c r="U42" s="246"/>
      <c r="V42" s="246"/>
      <c r="W42" s="246"/>
      <c r="X42" s="246"/>
    </row>
    <row r="43" spans="2:24" s="245" customFormat="1" x14ac:dyDescent="0.3">
      <c r="B43" s="257" t="s">
        <v>69</v>
      </c>
      <c r="F43" s="246"/>
      <c r="J43" s="253"/>
      <c r="K43" s="253"/>
      <c r="L43" s="253"/>
      <c r="M43" s="253"/>
      <c r="N43" s="253"/>
      <c r="O43" s="253"/>
      <c r="P43" s="253"/>
      <c r="Q43" s="253"/>
      <c r="R43" s="253"/>
      <c r="S43" s="246"/>
      <c r="T43" s="246"/>
      <c r="U43" s="246"/>
      <c r="V43" s="246"/>
      <c r="W43" s="246"/>
      <c r="X43" s="246"/>
    </row>
    <row r="44" spans="2:24" s="245" customFormat="1" ht="12.95" customHeight="1" x14ac:dyDescent="0.2">
      <c r="B44" s="254" t="s">
        <v>70</v>
      </c>
      <c r="C44" s="254"/>
      <c r="D44" s="254"/>
      <c r="E44" s="254"/>
      <c r="F44" s="254"/>
      <c r="G44" s="254"/>
      <c r="J44" s="253"/>
      <c r="K44" s="253"/>
      <c r="L44" s="253"/>
      <c r="M44" s="253"/>
      <c r="N44" s="253"/>
      <c r="O44" s="253"/>
      <c r="P44" s="253"/>
      <c r="Q44" s="253"/>
      <c r="R44" s="253"/>
      <c r="S44" s="246"/>
      <c r="T44" s="246"/>
      <c r="U44" s="246"/>
      <c r="V44" s="246"/>
      <c r="W44" s="246"/>
      <c r="X44" s="246"/>
    </row>
    <row r="45" spans="2:24" s="245" customFormat="1" ht="75.95" customHeight="1" x14ac:dyDescent="0.2">
      <c r="B45" s="924"/>
      <c r="C45" s="925"/>
      <c r="D45" s="925"/>
      <c r="E45" s="925"/>
      <c r="F45" s="925"/>
      <c r="G45" s="926"/>
      <c r="J45" s="253"/>
      <c r="K45" s="253"/>
      <c r="L45" s="253"/>
      <c r="M45" s="253"/>
      <c r="N45" s="253"/>
      <c r="O45" s="253"/>
      <c r="P45" s="253"/>
      <c r="Q45" s="253"/>
      <c r="R45" s="253"/>
      <c r="S45" s="246"/>
      <c r="T45" s="246"/>
      <c r="U45" s="246"/>
      <c r="V45" s="246"/>
      <c r="W45" s="246"/>
      <c r="X45" s="246"/>
    </row>
    <row r="46" spans="2:24" s="245" customFormat="1" ht="15" customHeight="1" x14ac:dyDescent="0.2">
      <c r="B46" s="208" t="s">
        <v>47</v>
      </c>
      <c r="C46" s="378">
        <f>1500-LEN(B45)</f>
        <v>1500</v>
      </c>
      <c r="D46" s="39"/>
      <c r="E46" s="39"/>
      <c r="F46" s="39"/>
      <c r="G46" s="39"/>
      <c r="J46" s="253"/>
      <c r="K46" s="253"/>
      <c r="L46" s="253"/>
      <c r="M46" s="253"/>
      <c r="N46" s="253"/>
      <c r="O46" s="253"/>
      <c r="P46" s="253"/>
      <c r="Q46" s="253"/>
      <c r="R46" s="253"/>
      <c r="S46" s="246"/>
      <c r="T46" s="246"/>
      <c r="U46" s="246"/>
      <c r="V46" s="246"/>
      <c r="W46" s="246"/>
      <c r="X46" s="246"/>
    </row>
    <row r="47" spans="2:24" s="245" customFormat="1" ht="15" customHeight="1" x14ac:dyDescent="0.2">
      <c r="B47" s="208"/>
      <c r="C47" s="378"/>
      <c r="D47" s="39"/>
      <c r="E47" s="39"/>
      <c r="F47" s="39"/>
      <c r="G47" s="39"/>
      <c r="J47" s="253"/>
      <c r="K47" s="253"/>
      <c r="L47" s="253"/>
      <c r="M47" s="253"/>
      <c r="N47" s="253"/>
      <c r="O47" s="253"/>
      <c r="P47" s="253"/>
      <c r="Q47" s="253"/>
      <c r="R47" s="253"/>
      <c r="S47" s="246"/>
      <c r="T47" s="246"/>
      <c r="U47" s="246"/>
      <c r="V47" s="246"/>
      <c r="W47" s="246"/>
      <c r="X47" s="246"/>
    </row>
    <row r="48" spans="2:24" s="245" customFormat="1" ht="12.95" customHeight="1" x14ac:dyDescent="0.2">
      <c r="B48" s="616" t="s">
        <v>71</v>
      </c>
      <c r="C48" s="616"/>
      <c r="D48" s="617" t="s">
        <v>72</v>
      </c>
      <c r="E48" s="617" t="s">
        <v>72</v>
      </c>
      <c r="F48" s="617" t="s">
        <v>72</v>
      </c>
      <c r="G48" s="617" t="s">
        <v>72</v>
      </c>
      <c r="H48" s="617" t="s">
        <v>72</v>
      </c>
      <c r="I48" s="617" t="s">
        <v>72</v>
      </c>
      <c r="J48" s="617" t="s">
        <v>72</v>
      </c>
      <c r="K48" s="617" t="s">
        <v>72</v>
      </c>
      <c r="L48" s="617" t="s">
        <v>72</v>
      </c>
      <c r="M48" s="617" t="s">
        <v>72</v>
      </c>
      <c r="N48" s="618"/>
      <c r="O48" s="615"/>
      <c r="P48" s="615"/>
      <c r="Q48" s="615"/>
      <c r="R48" s="615"/>
      <c r="S48" s="615"/>
      <c r="T48" s="615"/>
      <c r="U48" s="246"/>
      <c r="V48" s="246"/>
      <c r="W48" s="246"/>
      <c r="X48" s="246"/>
    </row>
    <row r="49" spans="2:24" s="245" customFormat="1" ht="12.95" customHeight="1" x14ac:dyDescent="0.2">
      <c r="B49" s="919" t="s">
        <v>73</v>
      </c>
      <c r="C49" s="919"/>
      <c r="D49" s="919"/>
      <c r="E49" s="919"/>
      <c r="F49" s="919"/>
      <c r="G49" s="919"/>
      <c r="H49" s="919"/>
      <c r="I49" s="919"/>
      <c r="J49" s="919"/>
      <c r="K49" s="919"/>
      <c r="L49" s="919"/>
      <c r="M49" s="919"/>
      <c r="N49" s="919"/>
      <c r="O49" s="919"/>
      <c r="P49" s="919"/>
      <c r="Q49" s="919"/>
      <c r="R49" s="919"/>
      <c r="S49" s="919"/>
      <c r="T49" s="919"/>
      <c r="U49" s="246"/>
      <c r="V49" s="246"/>
      <c r="W49" s="246"/>
      <c r="X49" s="246"/>
    </row>
    <row r="50" spans="2:24" s="245" customFormat="1" ht="77.25" customHeight="1" x14ac:dyDescent="0.2">
      <c r="B50" s="924"/>
      <c r="C50" s="925"/>
      <c r="D50" s="925"/>
      <c r="E50" s="925"/>
      <c r="F50" s="925"/>
      <c r="G50" s="926"/>
      <c r="J50" s="253"/>
      <c r="K50" s="253"/>
      <c r="L50" s="253"/>
      <c r="M50" s="253"/>
      <c r="N50" s="253"/>
      <c r="O50" s="253"/>
      <c r="P50" s="253"/>
      <c r="Q50" s="253"/>
      <c r="R50" s="253"/>
      <c r="S50" s="246"/>
      <c r="T50" s="246"/>
      <c r="U50" s="246"/>
      <c r="V50" s="246"/>
      <c r="W50" s="246"/>
      <c r="X50" s="246"/>
    </row>
    <row r="51" spans="2:24" s="245" customFormat="1" ht="12.95" customHeight="1" x14ac:dyDescent="0.2">
      <c r="B51" s="208" t="s">
        <v>47</v>
      </c>
      <c r="C51" s="378">
        <f>1500-LEN(B50)</f>
        <v>1500</v>
      </c>
      <c r="D51" s="39"/>
      <c r="E51" s="39"/>
      <c r="F51" s="39"/>
      <c r="G51" s="39"/>
      <c r="J51" s="253"/>
      <c r="K51" s="253"/>
      <c r="L51" s="253"/>
      <c r="M51" s="253"/>
      <c r="N51" s="253"/>
      <c r="O51" s="253"/>
      <c r="P51" s="253"/>
      <c r="Q51" s="253"/>
      <c r="R51" s="253"/>
      <c r="S51" s="246"/>
      <c r="T51" s="246"/>
      <c r="U51" s="246"/>
      <c r="V51" s="246"/>
      <c r="W51" s="246"/>
      <c r="X51" s="246"/>
    </row>
    <row r="52" spans="2:24" s="245" customFormat="1" ht="12.95" customHeight="1" x14ac:dyDescent="0.25">
      <c r="B52"/>
      <c r="C52"/>
      <c r="D52"/>
      <c r="E52"/>
      <c r="F52"/>
      <c r="G52"/>
      <c r="J52" s="253"/>
      <c r="K52" s="253"/>
      <c r="L52" s="253"/>
      <c r="M52" s="253"/>
      <c r="N52" s="253"/>
      <c r="O52" s="253"/>
      <c r="P52" s="253"/>
      <c r="Q52" s="253"/>
      <c r="R52" s="253"/>
      <c r="S52" s="246"/>
      <c r="T52" s="246"/>
      <c r="U52" s="246"/>
      <c r="V52" s="246"/>
      <c r="W52" s="246"/>
      <c r="X52" s="246"/>
    </row>
    <row r="53" spans="2:24" s="245" customFormat="1" ht="24.6" customHeight="1" x14ac:dyDescent="0.3">
      <c r="B53" s="272" t="s">
        <v>74</v>
      </c>
      <c r="C53" s="271"/>
      <c r="D53" s="259"/>
      <c r="E53" s="259"/>
      <c r="F53" s="259"/>
      <c r="G53" s="259"/>
      <c r="H53" s="271"/>
      <c r="I53" s="271"/>
      <c r="J53" s="259"/>
      <c r="K53" s="253"/>
      <c r="L53" s="253"/>
      <c r="M53" s="253"/>
      <c r="N53" s="253"/>
      <c r="O53" s="253"/>
      <c r="P53" s="253"/>
      <c r="Q53" s="253"/>
      <c r="R53" s="253"/>
      <c r="S53" s="246"/>
      <c r="T53" s="246"/>
      <c r="U53" s="246"/>
      <c r="V53" s="246"/>
      <c r="W53" s="246"/>
      <c r="X53" s="246"/>
    </row>
    <row r="54" spans="2:24" s="245" customFormat="1" ht="19.5" customHeight="1" x14ac:dyDescent="0.2">
      <c r="B54" s="918" t="s">
        <v>75</v>
      </c>
      <c r="C54" s="918"/>
      <c r="D54" s="918"/>
      <c r="E54" s="918"/>
      <c r="F54" s="918"/>
      <c r="G54" s="918"/>
      <c r="H54" s="621"/>
      <c r="I54" s="621"/>
      <c r="J54" s="621"/>
      <c r="K54" s="253"/>
      <c r="L54" s="253"/>
      <c r="M54" s="253"/>
      <c r="N54" s="253"/>
      <c r="O54" s="253"/>
      <c r="P54" s="253"/>
      <c r="Q54" s="253"/>
      <c r="R54" s="253"/>
      <c r="S54" s="246"/>
      <c r="T54" s="246"/>
      <c r="U54" s="246"/>
      <c r="V54" s="246"/>
      <c r="W54" s="246"/>
      <c r="X54" s="246"/>
    </row>
    <row r="55" spans="2:24" s="245" customFormat="1" ht="15" customHeight="1" x14ac:dyDescent="0.3">
      <c r="B55" s="243"/>
      <c r="C55" s="906"/>
      <c r="D55" s="933" t="s">
        <v>76</v>
      </c>
      <c r="E55" s="934"/>
      <c r="F55" s="934"/>
      <c r="G55" s="934"/>
      <c r="H55" s="934"/>
      <c r="I55" s="934"/>
      <c r="J55" s="934"/>
      <c r="K55" s="253"/>
      <c r="L55" s="253"/>
      <c r="M55" s="253"/>
      <c r="N55" s="253"/>
      <c r="O55" s="253"/>
      <c r="P55" s="253"/>
      <c r="Q55" s="253"/>
      <c r="R55" s="253"/>
      <c r="S55" s="246"/>
      <c r="T55" s="246"/>
      <c r="U55" s="246"/>
      <c r="V55" s="246"/>
      <c r="W55" s="246"/>
      <c r="X55" s="246"/>
    </row>
    <row r="56" spans="2:24" s="245" customFormat="1" ht="12.95" customHeight="1" x14ac:dyDescent="0.3">
      <c r="B56" s="243"/>
      <c r="C56" s="906"/>
      <c r="D56" s="933" t="s">
        <v>77</v>
      </c>
      <c r="E56" s="934"/>
      <c r="F56" s="934"/>
      <c r="G56" s="934"/>
      <c r="H56" s="934"/>
      <c r="I56" s="934"/>
      <c r="J56" s="934"/>
      <c r="K56" s="253"/>
      <c r="L56" s="253"/>
      <c r="M56" s="253"/>
      <c r="N56" s="253"/>
      <c r="O56" s="253"/>
      <c r="P56" s="253"/>
      <c r="Q56" s="253"/>
      <c r="R56" s="253"/>
      <c r="S56" s="246"/>
      <c r="T56" s="246"/>
      <c r="U56" s="246"/>
      <c r="V56" s="246"/>
      <c r="W56" s="246"/>
      <c r="X56" s="246"/>
    </row>
    <row r="57" spans="2:24" s="245" customFormat="1" ht="30" customHeight="1" x14ac:dyDescent="0.3">
      <c r="B57" s="243"/>
      <c r="C57" s="906"/>
      <c r="D57" s="933" t="s">
        <v>78</v>
      </c>
      <c r="E57" s="934"/>
      <c r="F57" s="934"/>
      <c r="G57" s="934"/>
      <c r="H57" s="619"/>
      <c r="I57" s="619"/>
      <c r="J57" s="619"/>
      <c r="K57" s="252"/>
      <c r="L57" s="252"/>
      <c r="M57" s="252"/>
      <c r="N57" s="252"/>
      <c r="O57" s="252"/>
      <c r="P57" s="252"/>
      <c r="Q57" s="252"/>
      <c r="R57" s="252"/>
      <c r="S57" s="246"/>
      <c r="T57" s="246"/>
      <c r="U57" s="246"/>
      <c r="V57" s="246"/>
      <c r="W57" s="246"/>
      <c r="X57" s="246"/>
    </row>
    <row r="58" spans="2:24" s="245" customFormat="1" ht="30.75" customHeight="1" x14ac:dyDescent="0.3">
      <c r="B58" s="243"/>
      <c r="C58" s="906"/>
      <c r="D58" s="935" t="s">
        <v>79</v>
      </c>
      <c r="E58" s="936"/>
      <c r="F58" s="936"/>
      <c r="G58" s="936"/>
      <c r="H58" s="620"/>
      <c r="I58" s="620"/>
      <c r="J58" s="620"/>
      <c r="K58" s="252"/>
      <c r="L58" s="252"/>
      <c r="M58" s="252"/>
      <c r="N58" s="252"/>
      <c r="O58" s="252"/>
      <c r="P58" s="252"/>
      <c r="Q58" s="252"/>
      <c r="R58" s="252"/>
      <c r="S58" s="246"/>
      <c r="T58" s="246"/>
      <c r="U58" s="246"/>
      <c r="V58" s="246"/>
      <c r="W58" s="246"/>
      <c r="X58" s="246"/>
    </row>
    <row r="59" spans="2:24" s="245" customFormat="1" ht="12.95" customHeight="1" x14ac:dyDescent="0.3">
      <c r="B59" s="243"/>
      <c r="C59" s="505"/>
      <c r="D59" s="692"/>
      <c r="E59" s="692"/>
      <c r="F59" s="692"/>
      <c r="G59" s="692"/>
      <c r="H59" s="692"/>
      <c r="I59" s="692"/>
      <c r="J59" s="692"/>
      <c r="K59" s="252"/>
      <c r="L59" s="252"/>
      <c r="M59" s="252"/>
      <c r="N59" s="252"/>
      <c r="O59" s="252"/>
      <c r="P59" s="252"/>
      <c r="Q59" s="252"/>
      <c r="R59" s="252"/>
      <c r="S59" s="246"/>
      <c r="T59" s="246"/>
      <c r="U59" s="246"/>
      <c r="V59" s="246"/>
      <c r="W59" s="246"/>
      <c r="X59" s="246"/>
    </row>
    <row r="60" spans="2:24" s="245" customFormat="1" ht="30.75" customHeight="1" x14ac:dyDescent="0.3">
      <c r="B60" s="243"/>
      <c r="C60" s="906"/>
      <c r="D60" s="935" t="s">
        <v>80</v>
      </c>
      <c r="E60" s="936"/>
      <c r="F60" s="936"/>
      <c r="G60" s="936"/>
      <c r="H60" s="620"/>
      <c r="I60" s="620"/>
      <c r="J60" s="620"/>
      <c r="K60" s="252"/>
      <c r="L60" s="252"/>
      <c r="M60" s="252"/>
      <c r="N60" s="252"/>
      <c r="O60" s="252"/>
      <c r="P60" s="252"/>
      <c r="Q60" s="252"/>
      <c r="R60" s="252"/>
      <c r="S60" s="246"/>
      <c r="T60" s="246"/>
      <c r="U60" s="246"/>
      <c r="V60" s="246"/>
      <c r="W60" s="246"/>
      <c r="X60" s="246"/>
    </row>
    <row r="61" spans="2:24" s="245" customFormat="1" ht="12.95" customHeight="1" x14ac:dyDescent="0.3">
      <c r="B61" s="243"/>
      <c r="C61" s="505"/>
      <c r="D61" s="620"/>
      <c r="E61" s="620"/>
      <c r="F61" s="620"/>
      <c r="G61" s="620"/>
      <c r="H61" s="620"/>
      <c r="I61" s="620"/>
      <c r="J61" s="620"/>
      <c r="K61" s="252"/>
      <c r="L61" s="252"/>
      <c r="M61" s="252"/>
      <c r="N61" s="252"/>
      <c r="O61" s="252"/>
      <c r="P61" s="252"/>
      <c r="Q61" s="252"/>
      <c r="R61" s="252"/>
      <c r="S61" s="246"/>
      <c r="T61" s="246"/>
      <c r="U61" s="246"/>
      <c r="V61" s="246"/>
      <c r="W61" s="246"/>
      <c r="X61" s="246"/>
    </row>
    <row r="62" spans="2:24" s="245" customFormat="1" ht="12.95" customHeight="1" x14ac:dyDescent="0.25">
      <c r="B62"/>
      <c r="C62"/>
      <c r="D62"/>
      <c r="E62"/>
      <c r="F62"/>
      <c r="G62"/>
      <c r="H62" s="251"/>
      <c r="I62" s="251"/>
      <c r="J62" s="253"/>
      <c r="K62" s="252"/>
      <c r="L62" s="252"/>
      <c r="M62" s="252"/>
      <c r="N62" s="252"/>
      <c r="O62" s="252"/>
      <c r="P62" s="252"/>
      <c r="Q62" s="252"/>
      <c r="R62" s="252"/>
      <c r="S62" s="246"/>
      <c r="T62" s="246"/>
      <c r="U62" s="246"/>
      <c r="V62" s="246"/>
      <c r="W62" s="246"/>
      <c r="X62" s="246"/>
    </row>
    <row r="63" spans="2:24" s="245" customFormat="1" ht="12.95" customHeight="1" x14ac:dyDescent="0.25">
      <c r="B63" s="622" t="s">
        <v>81</v>
      </c>
      <c r="C63" s="623"/>
      <c r="D63" s="623"/>
      <c r="E63" s="623"/>
      <c r="F63" s="623"/>
      <c r="G63" s="623"/>
      <c r="H63" s="623"/>
      <c r="I63" s="623"/>
      <c r="J63" s="623"/>
      <c r="K63" s="623"/>
      <c r="L63" s="623"/>
      <c r="M63" s="623"/>
      <c r="N63" s="623"/>
      <c r="O63" s="623"/>
      <c r="P63" s="623"/>
      <c r="Q63" s="623"/>
      <c r="R63" s="623"/>
      <c r="S63" s="623"/>
      <c r="T63" s="623"/>
      <c r="U63" s="246"/>
      <c r="V63" s="246"/>
      <c r="W63" s="246"/>
      <c r="X63" s="246"/>
    </row>
    <row r="64" spans="2:24" ht="18" customHeight="1" x14ac:dyDescent="0.3">
      <c r="B64" s="939" t="s">
        <v>82</v>
      </c>
      <c r="C64" s="939"/>
      <c r="D64" s="939"/>
      <c r="E64" s="939"/>
      <c r="F64" s="939"/>
      <c r="G64" s="939"/>
      <c r="H64" s="624"/>
      <c r="I64" s="624"/>
      <c r="J64" s="624"/>
      <c r="K64" s="624"/>
      <c r="L64" s="624"/>
      <c r="M64" s="624"/>
      <c r="N64" s="624"/>
      <c r="O64" s="624"/>
      <c r="P64" s="624"/>
      <c r="Q64" s="624"/>
      <c r="R64" s="624"/>
      <c r="S64" s="624"/>
      <c r="T64" s="624"/>
    </row>
    <row r="65" spans="1:24" x14ac:dyDescent="0.3">
      <c r="B65" s="624"/>
      <c r="C65" s="906"/>
      <c r="D65" s="938" t="s">
        <v>83</v>
      </c>
      <c r="E65" s="938"/>
      <c r="F65" s="938"/>
      <c r="G65" s="938"/>
      <c r="H65" s="938"/>
      <c r="I65" s="938"/>
      <c r="J65" s="938"/>
      <c r="K65" s="623"/>
      <c r="L65" s="624"/>
      <c r="M65" s="624"/>
      <c r="N65" s="624"/>
      <c r="O65" s="624"/>
      <c r="P65" s="624"/>
      <c r="Q65" s="624"/>
      <c r="R65" s="624"/>
      <c r="S65" s="624"/>
      <c r="T65" s="624"/>
    </row>
    <row r="66" spans="1:24" x14ac:dyDescent="0.3">
      <c r="B66" s="625"/>
      <c r="C66" s="906"/>
      <c r="D66" s="938" t="s">
        <v>84</v>
      </c>
      <c r="E66" s="938"/>
      <c r="F66" s="938"/>
      <c r="G66" s="938"/>
      <c r="H66" s="938"/>
      <c r="I66" s="938"/>
      <c r="J66" s="938"/>
      <c r="K66" s="623"/>
      <c r="L66" s="623"/>
      <c r="M66" s="623"/>
      <c r="N66" s="623"/>
      <c r="O66" s="623"/>
      <c r="P66" s="623"/>
      <c r="Q66" s="623"/>
      <c r="R66" s="623"/>
      <c r="S66" s="623"/>
      <c r="T66" s="623"/>
    </row>
    <row r="67" spans="1:24" x14ac:dyDescent="0.3">
      <c r="B67" s="625"/>
      <c r="C67" s="623"/>
      <c r="D67" s="623"/>
      <c r="E67" s="623"/>
      <c r="F67" s="623"/>
      <c r="G67" s="623"/>
      <c r="H67" s="623"/>
      <c r="I67" s="623"/>
      <c r="J67" s="623"/>
      <c r="K67" s="623"/>
      <c r="L67" s="623"/>
      <c r="M67" s="623"/>
      <c r="N67" s="623"/>
      <c r="O67" s="623"/>
      <c r="P67" s="623"/>
      <c r="Q67" s="623"/>
      <c r="R67" s="623"/>
      <c r="S67" s="623"/>
      <c r="T67" s="623"/>
    </row>
    <row r="68" spans="1:24" x14ac:dyDescent="0.3">
      <c r="B68" s="616" t="s">
        <v>85</v>
      </c>
      <c r="C68" s="616"/>
      <c r="D68" s="616"/>
      <c r="E68" s="616"/>
      <c r="F68" s="617" t="s">
        <v>72</v>
      </c>
      <c r="G68" s="617" t="s">
        <v>72</v>
      </c>
      <c r="H68" s="617" t="s">
        <v>72</v>
      </c>
      <c r="I68" s="617" t="s">
        <v>72</v>
      </c>
      <c r="J68" s="617" t="s">
        <v>72</v>
      </c>
      <c r="K68" s="617" t="s">
        <v>72</v>
      </c>
      <c r="L68" s="617" t="s">
        <v>72</v>
      </c>
      <c r="M68" s="617" t="s">
        <v>72</v>
      </c>
      <c r="N68" s="618"/>
      <c r="O68" s="615"/>
      <c r="P68" s="615"/>
      <c r="Q68" s="615"/>
      <c r="R68" s="615"/>
      <c r="S68" s="615"/>
      <c r="T68" s="615"/>
    </row>
    <row r="69" spans="1:24" ht="12" customHeight="1" x14ac:dyDescent="0.3">
      <c r="B69" s="937" t="s">
        <v>86</v>
      </c>
      <c r="C69" s="937"/>
      <c r="D69" s="937"/>
      <c r="E69" s="937"/>
      <c r="F69" s="937"/>
      <c r="G69" s="937"/>
      <c r="H69"/>
      <c r="I69" s="626"/>
      <c r="J69" s="626"/>
      <c r="K69" s="626"/>
      <c r="L69" s="626"/>
      <c r="M69" s="626"/>
      <c r="N69" s="626"/>
      <c r="O69" s="626"/>
      <c r="P69" s="626"/>
      <c r="Q69" s="626"/>
      <c r="R69" s="626"/>
      <c r="S69" s="626"/>
      <c r="T69" s="626"/>
    </row>
    <row r="70" spans="1:24" s="245" customFormat="1" ht="88.5" customHeight="1" x14ac:dyDescent="0.25">
      <c r="B70" s="924"/>
      <c r="C70" s="925"/>
      <c r="D70" s="925"/>
      <c r="E70" s="925"/>
      <c r="F70" s="925"/>
      <c r="G70" s="926"/>
      <c r="H70"/>
      <c r="I70"/>
      <c r="J70"/>
      <c r="K70"/>
      <c r="L70"/>
      <c r="M70"/>
      <c r="N70"/>
      <c r="O70"/>
      <c r="P70"/>
      <c r="Q70"/>
      <c r="R70"/>
      <c r="S70"/>
      <c r="T70"/>
      <c r="U70" s="246"/>
      <c r="V70" s="246"/>
      <c r="W70" s="246"/>
      <c r="X70" s="246"/>
    </row>
    <row r="71" spans="1:24" x14ac:dyDescent="0.3">
      <c r="B71" s="208" t="s">
        <v>47</v>
      </c>
      <c r="C71" s="378">
        <f>1500-LEN(B70)</f>
        <v>1500</v>
      </c>
      <c r="D71" s="627"/>
      <c r="I71"/>
      <c r="J71"/>
      <c r="K71"/>
      <c r="L71"/>
      <c r="M71"/>
      <c r="N71"/>
      <c r="O71"/>
      <c r="P71"/>
      <c r="Q71"/>
      <c r="R71"/>
      <c r="S71"/>
      <c r="T71"/>
    </row>
    <row r="78" spans="1:24" s="245" customFormat="1" ht="12.95" customHeight="1" x14ac:dyDescent="0.25">
      <c r="A78"/>
      <c r="B78"/>
      <c r="C78"/>
      <c r="D78"/>
      <c r="E78"/>
      <c r="F78"/>
      <c r="G78"/>
      <c r="H78"/>
      <c r="I78"/>
      <c r="J78"/>
      <c r="K78" s="252"/>
      <c r="N78" s="252"/>
      <c r="O78" s="252"/>
      <c r="P78" s="252"/>
      <c r="Q78" s="252"/>
      <c r="R78" s="252"/>
      <c r="S78" s="246"/>
      <c r="T78" s="246"/>
      <c r="U78" s="246"/>
      <c r="V78" s="246"/>
      <c r="W78" s="246"/>
      <c r="X78" s="246"/>
    </row>
    <row r="79" spans="1:24" s="245" customFormat="1" ht="12" customHeight="1" x14ac:dyDescent="0.25">
      <c r="A79"/>
      <c r="B79"/>
      <c r="C79"/>
      <c r="D79"/>
      <c r="E79"/>
      <c r="F79"/>
      <c r="G79"/>
      <c r="H79"/>
      <c r="I79"/>
      <c r="J79"/>
      <c r="Q79" s="246"/>
      <c r="R79" s="246"/>
      <c r="S79" s="246"/>
      <c r="T79" s="246"/>
      <c r="U79" s="246"/>
      <c r="V79" s="246"/>
      <c r="W79" s="246"/>
      <c r="X79" s="246"/>
    </row>
    <row r="80" spans="1:24" s="245" customFormat="1" ht="15" x14ac:dyDescent="0.25">
      <c r="A80"/>
      <c r="B80"/>
      <c r="C80"/>
      <c r="D80"/>
      <c r="E80"/>
      <c r="F80"/>
      <c r="G80"/>
      <c r="H80"/>
      <c r="I80"/>
      <c r="J80"/>
      <c r="Q80" s="246"/>
      <c r="R80" s="246"/>
      <c r="S80" s="246"/>
      <c r="T80" s="246"/>
      <c r="U80" s="246"/>
      <c r="V80" s="246"/>
      <c r="W80" s="246"/>
      <c r="X80" s="246"/>
    </row>
    <row r="81" spans="1:24" s="245" customFormat="1" ht="15" x14ac:dyDescent="0.25">
      <c r="A81"/>
      <c r="B81"/>
      <c r="C81"/>
      <c r="D81"/>
      <c r="E81"/>
      <c r="F81"/>
      <c r="G81"/>
      <c r="H81"/>
      <c r="I81"/>
      <c r="J81"/>
      <c r="Q81" s="246"/>
      <c r="R81" s="246"/>
      <c r="S81" s="246"/>
      <c r="T81" s="246"/>
      <c r="U81" s="246"/>
      <c r="V81" s="246"/>
      <c r="W81" s="246"/>
      <c r="X81" s="246"/>
    </row>
    <row r="82" spans="1:24" s="245" customFormat="1" ht="15" x14ac:dyDescent="0.25">
      <c r="A82"/>
      <c r="B82"/>
      <c r="C82"/>
      <c r="D82"/>
      <c r="E82"/>
      <c r="F82"/>
      <c r="G82"/>
      <c r="H82"/>
      <c r="I82"/>
      <c r="J82"/>
      <c r="Q82" s="246"/>
      <c r="R82" s="246"/>
      <c r="S82" s="246"/>
      <c r="T82" s="246"/>
      <c r="U82" s="246"/>
      <c r="V82" s="246"/>
      <c r="W82" s="246"/>
      <c r="X82" s="246"/>
    </row>
    <row r="83" spans="1:24" s="245" customFormat="1" ht="15" x14ac:dyDescent="0.25">
      <c r="A83"/>
      <c r="B83"/>
      <c r="C83"/>
      <c r="D83"/>
      <c r="E83"/>
      <c r="F83"/>
      <c r="G83"/>
      <c r="H83"/>
      <c r="I83"/>
      <c r="J83"/>
      <c r="P83" s="246"/>
      <c r="Q83" s="246"/>
      <c r="R83" s="246"/>
      <c r="S83" s="246"/>
      <c r="T83" s="246"/>
      <c r="U83" s="246"/>
      <c r="V83" s="246"/>
      <c r="W83" s="246"/>
      <c r="X83" s="246"/>
    </row>
    <row r="84" spans="1:24" s="245" customFormat="1" ht="14.45" customHeight="1" x14ac:dyDescent="0.25">
      <c r="A84"/>
      <c r="B84"/>
      <c r="C84"/>
      <c r="D84"/>
      <c r="E84"/>
      <c r="F84"/>
      <c r="G84"/>
      <c r="H84"/>
      <c r="I84"/>
      <c r="J84"/>
      <c r="P84" s="246"/>
      <c r="Q84" s="246"/>
      <c r="R84" s="246"/>
      <c r="S84" s="246"/>
      <c r="T84" s="246"/>
      <c r="U84" s="246"/>
      <c r="V84" s="246"/>
      <c r="W84" s="246"/>
      <c r="X84" s="246"/>
    </row>
    <row r="85" spans="1:24" s="245" customFormat="1" ht="14.45" customHeight="1" x14ac:dyDescent="0.25">
      <c r="A85"/>
      <c r="B85"/>
      <c r="C85"/>
      <c r="D85"/>
      <c r="E85"/>
      <c r="F85"/>
      <c r="G85"/>
      <c r="H85"/>
      <c r="I85"/>
      <c r="J85"/>
      <c r="P85" s="246"/>
      <c r="Q85" s="246"/>
      <c r="R85" s="246"/>
      <c r="S85" s="246"/>
      <c r="T85" s="246"/>
      <c r="U85" s="246"/>
      <c r="V85" s="246"/>
      <c r="W85" s="246"/>
      <c r="X85" s="246"/>
    </row>
    <row r="86" spans="1:24" s="245" customFormat="1" ht="21" customHeight="1" x14ac:dyDescent="0.25">
      <c r="A86"/>
      <c r="B86"/>
      <c r="C86"/>
      <c r="D86"/>
      <c r="E86"/>
      <c r="F86"/>
      <c r="G86"/>
      <c r="H86"/>
      <c r="I86"/>
      <c r="J86"/>
      <c r="P86" s="246"/>
      <c r="Q86" s="246"/>
      <c r="R86" s="246"/>
      <c r="S86" s="246"/>
      <c r="T86" s="246"/>
      <c r="U86" s="246"/>
      <c r="V86" s="246"/>
      <c r="W86" s="246"/>
      <c r="X86" s="246"/>
    </row>
    <row r="87" spans="1:24" s="245" customFormat="1" ht="15" x14ac:dyDescent="0.25">
      <c r="A87"/>
      <c r="B87"/>
      <c r="C87"/>
      <c r="D87"/>
      <c r="E87"/>
      <c r="F87"/>
      <c r="G87"/>
      <c r="H87"/>
      <c r="I87"/>
      <c r="J87"/>
      <c r="O87" s="249"/>
      <c r="P87" s="246"/>
      <c r="Q87" s="246"/>
      <c r="R87" s="246"/>
      <c r="S87" s="246"/>
      <c r="T87" s="246"/>
      <c r="U87" s="246"/>
      <c r="V87" s="246"/>
      <c r="W87" s="246"/>
      <c r="X87" s="246"/>
    </row>
    <row r="88" spans="1:24" s="245" customFormat="1" ht="15.75" x14ac:dyDescent="0.25">
      <c r="A88"/>
      <c r="B88"/>
      <c r="C88"/>
      <c r="D88"/>
      <c r="E88"/>
      <c r="F88"/>
      <c r="G88"/>
      <c r="H88"/>
      <c r="I88"/>
      <c r="J88"/>
      <c r="K88" s="205"/>
      <c r="O88" s="248"/>
      <c r="P88" s="246"/>
      <c r="Q88" s="246"/>
      <c r="R88" s="246"/>
      <c r="S88" s="246"/>
      <c r="T88" s="246"/>
      <c r="U88" s="246"/>
      <c r="V88" s="246"/>
      <c r="W88" s="246"/>
      <c r="X88" s="246"/>
    </row>
    <row r="89" spans="1:24" s="245" customFormat="1" ht="15.75" x14ac:dyDescent="0.25">
      <c r="A89"/>
      <c r="B89"/>
      <c r="C89"/>
      <c r="D89"/>
      <c r="E89"/>
      <c r="F89"/>
      <c r="G89"/>
      <c r="H89"/>
      <c r="I89"/>
      <c r="J89"/>
      <c r="K89" s="205"/>
      <c r="O89" s="248"/>
      <c r="P89" s="246"/>
      <c r="Q89" s="246"/>
      <c r="R89" s="246"/>
      <c r="S89" s="246"/>
      <c r="T89" s="246"/>
      <c r="U89" s="246"/>
      <c r="V89" s="246"/>
      <c r="W89" s="246"/>
      <c r="X89" s="246"/>
    </row>
    <row r="90" spans="1:24" s="245" customFormat="1" ht="12.75" x14ac:dyDescent="0.2">
      <c r="O90" s="248"/>
      <c r="P90" s="246"/>
      <c r="Q90" s="246"/>
      <c r="R90" s="246"/>
      <c r="S90" s="246"/>
      <c r="T90" s="246"/>
      <c r="U90" s="246"/>
      <c r="V90" s="246"/>
      <c r="W90" s="246"/>
      <c r="X90" s="246"/>
    </row>
    <row r="91" spans="1:24" s="245" customFormat="1" ht="12.75" x14ac:dyDescent="0.2">
      <c r="P91" s="246"/>
      <c r="Q91" s="246"/>
      <c r="R91" s="246"/>
      <c r="S91" s="246"/>
      <c r="T91" s="246"/>
      <c r="U91" s="246"/>
      <c r="V91" s="246"/>
      <c r="W91" s="246"/>
      <c r="X91" s="246"/>
    </row>
    <row r="92" spans="1:24" s="245" customFormat="1" ht="12.75" x14ac:dyDescent="0.2">
      <c r="P92" s="246"/>
      <c r="Q92" s="246"/>
      <c r="R92" s="246"/>
      <c r="S92" s="246"/>
      <c r="T92" s="246"/>
      <c r="U92" s="246"/>
      <c r="V92" s="246"/>
      <c r="W92" s="246"/>
      <c r="X92" s="246"/>
    </row>
    <row r="93" spans="1:24" s="245" customFormat="1" ht="12.75" x14ac:dyDescent="0.2">
      <c r="L93" s="247"/>
      <c r="P93" s="246"/>
      <c r="Q93" s="246"/>
      <c r="R93" s="246"/>
      <c r="S93" s="246"/>
      <c r="T93" s="246"/>
      <c r="U93" s="246"/>
      <c r="V93" s="246"/>
      <c r="W93" s="246"/>
      <c r="X93" s="246"/>
    </row>
    <row r="94" spans="1:24" s="245" customFormat="1" ht="12.75" x14ac:dyDescent="0.2">
      <c r="L94" s="247"/>
      <c r="P94" s="246"/>
      <c r="Q94" s="246"/>
      <c r="R94" s="246"/>
      <c r="S94" s="246"/>
      <c r="T94" s="246"/>
      <c r="U94" s="246"/>
      <c r="V94" s="246"/>
      <c r="W94" s="246"/>
      <c r="X94" s="246"/>
    </row>
    <row r="95" spans="1:24" s="245" customFormat="1" ht="12.75" x14ac:dyDescent="0.2">
      <c r="L95" s="247"/>
      <c r="P95" s="246"/>
      <c r="Q95" s="246"/>
      <c r="R95" s="246"/>
      <c r="S95" s="246"/>
      <c r="T95" s="246"/>
      <c r="U95" s="246"/>
      <c r="V95" s="246"/>
      <c r="W95" s="246"/>
      <c r="X95" s="246"/>
    </row>
    <row r="96" spans="1:24" s="245" customFormat="1" ht="12.75" x14ac:dyDescent="0.2">
      <c r="L96" s="247"/>
      <c r="P96" s="246"/>
      <c r="Q96" s="246"/>
      <c r="R96" s="246"/>
      <c r="S96" s="246"/>
      <c r="T96" s="246"/>
      <c r="U96" s="246"/>
      <c r="V96" s="246"/>
      <c r="W96" s="246"/>
      <c r="X96" s="246"/>
    </row>
    <row r="97" spans="12:24" s="245" customFormat="1" ht="12.75" x14ac:dyDescent="0.2">
      <c r="L97" s="247"/>
      <c r="P97" s="246"/>
      <c r="Q97" s="246"/>
      <c r="R97" s="246"/>
      <c r="S97" s="246"/>
      <c r="T97" s="246"/>
      <c r="U97" s="246"/>
      <c r="V97" s="246"/>
      <c r="W97" s="246"/>
      <c r="X97" s="246"/>
    </row>
    <row r="98" spans="12:24" s="245" customFormat="1" ht="12.75" x14ac:dyDescent="0.2">
      <c r="L98" s="247"/>
      <c r="P98" s="246"/>
      <c r="Q98" s="246"/>
      <c r="R98" s="246"/>
      <c r="S98" s="246"/>
      <c r="T98" s="246"/>
      <c r="U98" s="246"/>
      <c r="V98" s="246"/>
      <c r="W98" s="246"/>
      <c r="X98" s="246"/>
    </row>
    <row r="99" spans="12:24" s="245" customFormat="1" ht="12.75" x14ac:dyDescent="0.2">
      <c r="L99" s="247"/>
      <c r="P99" s="246"/>
      <c r="Q99" s="246"/>
      <c r="R99" s="246"/>
      <c r="S99" s="246"/>
      <c r="T99" s="246"/>
      <c r="U99" s="246"/>
      <c r="V99" s="246"/>
      <c r="W99" s="246"/>
      <c r="X99" s="246"/>
    </row>
    <row r="100" spans="12:24" s="245" customFormat="1" ht="12.75" x14ac:dyDescent="0.2">
      <c r="L100" s="247"/>
      <c r="P100" s="246"/>
      <c r="Q100" s="246"/>
      <c r="R100" s="246"/>
      <c r="S100" s="246"/>
      <c r="T100" s="246"/>
      <c r="U100" s="246"/>
      <c r="V100" s="246"/>
      <c r="W100" s="246"/>
      <c r="X100" s="246"/>
    </row>
    <row r="101" spans="12:24" s="245" customFormat="1" ht="12.75" x14ac:dyDescent="0.2">
      <c r="L101" s="247"/>
      <c r="P101" s="246"/>
      <c r="Q101" s="246"/>
      <c r="R101" s="246"/>
      <c r="S101" s="246"/>
      <c r="T101" s="246"/>
      <c r="U101" s="246"/>
      <c r="V101" s="246"/>
      <c r="W101" s="246"/>
      <c r="X101" s="246"/>
    </row>
    <row r="102" spans="12:24" s="245" customFormat="1" ht="12.75" x14ac:dyDescent="0.2">
      <c r="L102" s="247"/>
      <c r="P102" s="246"/>
      <c r="Q102" s="246"/>
      <c r="R102" s="246"/>
      <c r="S102" s="246"/>
      <c r="T102" s="246"/>
      <c r="U102" s="246"/>
      <c r="V102" s="246"/>
      <c r="W102" s="246"/>
      <c r="X102" s="246"/>
    </row>
    <row r="103" spans="12:24" s="245" customFormat="1" ht="12.75" x14ac:dyDescent="0.2">
      <c r="L103" s="247"/>
      <c r="P103" s="246"/>
      <c r="Q103" s="246"/>
      <c r="R103" s="246"/>
      <c r="S103" s="246"/>
      <c r="T103" s="246"/>
      <c r="U103" s="246"/>
      <c r="V103" s="246"/>
      <c r="W103" s="246"/>
      <c r="X103" s="246"/>
    </row>
    <row r="104" spans="12:24" s="245" customFormat="1" ht="12.75" x14ac:dyDescent="0.2">
      <c r="L104" s="247"/>
      <c r="P104" s="246"/>
      <c r="Q104" s="246"/>
      <c r="R104" s="246"/>
      <c r="S104" s="246"/>
      <c r="T104" s="246"/>
      <c r="U104" s="246"/>
      <c r="V104" s="246"/>
      <c r="W104" s="246"/>
      <c r="X104" s="246"/>
    </row>
    <row r="105" spans="12:24" s="245" customFormat="1" ht="12.75" x14ac:dyDescent="0.2">
      <c r="L105" s="247"/>
      <c r="P105" s="246"/>
      <c r="Q105" s="246"/>
      <c r="R105" s="246"/>
      <c r="S105" s="246"/>
      <c r="T105" s="246"/>
      <c r="U105" s="246"/>
      <c r="V105" s="246"/>
      <c r="W105" s="246"/>
      <c r="X105" s="246"/>
    </row>
    <row r="106" spans="12:24" s="245" customFormat="1" ht="12.75" x14ac:dyDescent="0.2">
      <c r="L106" s="247"/>
      <c r="P106" s="246"/>
      <c r="Q106" s="246"/>
      <c r="R106" s="246"/>
      <c r="S106" s="246"/>
      <c r="T106" s="246"/>
      <c r="U106" s="246"/>
      <c r="V106" s="246"/>
      <c r="W106" s="246"/>
      <c r="X106" s="246"/>
    </row>
    <row r="107" spans="12:24" s="245" customFormat="1" ht="12.75" x14ac:dyDescent="0.2">
      <c r="L107" s="247"/>
      <c r="P107" s="246"/>
      <c r="Q107" s="246"/>
      <c r="R107" s="246"/>
      <c r="S107" s="246"/>
      <c r="T107" s="246"/>
      <c r="U107" s="246"/>
      <c r="V107" s="246"/>
      <c r="W107" s="246"/>
      <c r="X107" s="246"/>
    </row>
    <row r="108" spans="12:24" s="245" customFormat="1" ht="12.75" x14ac:dyDescent="0.2">
      <c r="L108" s="247"/>
      <c r="P108" s="246"/>
      <c r="Q108" s="246"/>
      <c r="R108" s="246"/>
      <c r="S108" s="246"/>
      <c r="T108" s="246"/>
      <c r="U108" s="246"/>
      <c r="V108" s="246"/>
      <c r="W108" s="246"/>
      <c r="X108" s="246"/>
    </row>
    <row r="109" spans="12:24" s="245" customFormat="1" ht="12.75" x14ac:dyDescent="0.2">
      <c r="L109" s="247"/>
      <c r="P109" s="246"/>
      <c r="Q109" s="246"/>
      <c r="R109" s="246"/>
      <c r="S109" s="246"/>
      <c r="T109" s="246"/>
      <c r="U109" s="246"/>
      <c r="V109" s="246"/>
      <c r="W109" s="246"/>
      <c r="X109" s="246"/>
    </row>
    <row r="110" spans="12:24" s="245" customFormat="1" ht="12.75" x14ac:dyDescent="0.2">
      <c r="L110" s="247"/>
      <c r="P110" s="246"/>
      <c r="Q110" s="246"/>
      <c r="R110" s="246"/>
      <c r="S110" s="246"/>
      <c r="T110" s="246"/>
      <c r="U110" s="246"/>
      <c r="V110" s="246"/>
      <c r="W110" s="246"/>
      <c r="X110" s="246"/>
    </row>
    <row r="111" spans="12:24" s="245" customFormat="1" ht="12.75" x14ac:dyDescent="0.2">
      <c r="L111" s="247"/>
      <c r="P111" s="246"/>
      <c r="Q111" s="246"/>
      <c r="R111" s="246"/>
      <c r="S111" s="246"/>
      <c r="T111" s="246"/>
      <c r="U111" s="246"/>
      <c r="V111" s="246"/>
      <c r="W111" s="246"/>
      <c r="X111" s="246"/>
    </row>
    <row r="112" spans="12:24" s="245" customFormat="1" ht="12.75" x14ac:dyDescent="0.2">
      <c r="L112" s="247"/>
      <c r="P112" s="246"/>
      <c r="Q112" s="246"/>
      <c r="R112" s="246"/>
      <c r="S112" s="246"/>
      <c r="T112" s="246"/>
      <c r="U112" s="246"/>
      <c r="V112" s="246"/>
      <c r="W112" s="246"/>
      <c r="X112" s="246"/>
    </row>
    <row r="113" spans="2:24" s="245" customFormat="1" ht="12.75" x14ac:dyDescent="0.2">
      <c r="L113" s="247"/>
      <c r="P113" s="246"/>
      <c r="Q113" s="246"/>
      <c r="R113" s="246"/>
      <c r="S113" s="246"/>
      <c r="T113" s="246"/>
      <c r="U113" s="246"/>
      <c r="V113" s="246"/>
      <c r="W113" s="246"/>
      <c r="X113" s="246"/>
    </row>
    <row r="114" spans="2:24" s="245" customFormat="1" ht="12.75" x14ac:dyDescent="0.2">
      <c r="L114" s="247"/>
      <c r="P114" s="246"/>
      <c r="Q114" s="246"/>
      <c r="R114" s="246"/>
      <c r="S114" s="246"/>
      <c r="T114" s="246"/>
      <c r="U114" s="246"/>
      <c r="V114" s="246"/>
      <c r="W114" s="246"/>
      <c r="X114" s="246"/>
    </row>
    <row r="115" spans="2:24" s="245" customFormat="1" ht="12.75" x14ac:dyDescent="0.2">
      <c r="L115" s="247"/>
      <c r="P115" s="246"/>
      <c r="Q115" s="246"/>
      <c r="R115" s="246"/>
      <c r="S115" s="246"/>
      <c r="T115" s="246"/>
      <c r="U115" s="246"/>
      <c r="V115" s="246"/>
      <c r="W115" s="246"/>
      <c r="X115" s="246"/>
    </row>
    <row r="116" spans="2:24" s="245" customFormat="1" ht="12.75" x14ac:dyDescent="0.2">
      <c r="L116" s="247"/>
      <c r="P116" s="246"/>
      <c r="Q116" s="246"/>
      <c r="R116" s="246"/>
      <c r="S116" s="246"/>
      <c r="T116" s="246"/>
      <c r="U116" s="246"/>
      <c r="V116" s="246"/>
      <c r="W116" s="246"/>
      <c r="X116" s="246"/>
    </row>
    <row r="117" spans="2:24" s="245" customFormat="1" ht="12.75" x14ac:dyDescent="0.2">
      <c r="L117" s="247"/>
      <c r="P117" s="246"/>
      <c r="Q117" s="246"/>
      <c r="R117" s="246"/>
      <c r="S117" s="246"/>
      <c r="T117" s="246"/>
      <c r="U117" s="246"/>
      <c r="V117" s="246"/>
      <c r="W117" s="246"/>
      <c r="X117" s="246"/>
    </row>
    <row r="118" spans="2:24" s="245" customFormat="1" ht="12.75" x14ac:dyDescent="0.2">
      <c r="L118" s="247"/>
      <c r="P118" s="246"/>
      <c r="Q118" s="246"/>
      <c r="R118" s="246"/>
      <c r="S118" s="246"/>
      <c r="T118" s="246"/>
      <c r="U118" s="246"/>
      <c r="V118" s="246"/>
      <c r="W118" s="246"/>
      <c r="X118" s="246"/>
    </row>
    <row r="119" spans="2:24" s="245" customFormat="1" ht="12.75" x14ac:dyDescent="0.2">
      <c r="L119" s="247"/>
      <c r="P119" s="246"/>
      <c r="Q119" s="246"/>
      <c r="R119" s="246"/>
      <c r="S119" s="246"/>
      <c r="T119" s="246"/>
      <c r="U119" s="246"/>
      <c r="V119" s="246"/>
      <c r="W119" s="246"/>
      <c r="X119" s="246"/>
    </row>
    <row r="120" spans="2:24" s="245" customFormat="1" ht="12.75" x14ac:dyDescent="0.2">
      <c r="L120" s="247"/>
      <c r="P120" s="246"/>
      <c r="Q120" s="246"/>
      <c r="R120" s="246"/>
      <c r="S120" s="246"/>
      <c r="T120" s="246"/>
      <c r="U120" s="246"/>
      <c r="V120" s="246"/>
      <c r="W120" s="246"/>
      <c r="X120" s="246"/>
    </row>
    <row r="121" spans="2:24" s="245" customFormat="1" ht="12.75" x14ac:dyDescent="0.2">
      <c r="L121" s="247"/>
      <c r="P121" s="246"/>
      <c r="Q121" s="246"/>
      <c r="R121" s="246"/>
      <c r="S121" s="246"/>
      <c r="T121" s="246"/>
      <c r="U121" s="246"/>
      <c r="V121" s="246"/>
      <c r="W121" s="246"/>
      <c r="X121" s="246"/>
    </row>
    <row r="122" spans="2:24" s="245" customFormat="1" ht="12.75" x14ac:dyDescent="0.2">
      <c r="B122" s="250"/>
      <c r="L122" s="247"/>
      <c r="P122" s="246"/>
      <c r="Q122" s="246"/>
      <c r="R122" s="246"/>
      <c r="S122" s="246"/>
      <c r="T122" s="246"/>
      <c r="U122" s="246"/>
      <c r="V122" s="246"/>
      <c r="W122" s="246"/>
      <c r="X122" s="246"/>
    </row>
    <row r="123" spans="2:24" s="245" customFormat="1" ht="12.75" x14ac:dyDescent="0.2">
      <c r="B123" s="250"/>
      <c r="L123" s="247"/>
      <c r="P123" s="246"/>
      <c r="Q123" s="246"/>
      <c r="R123" s="246"/>
      <c r="S123" s="246"/>
      <c r="T123" s="246"/>
      <c r="U123" s="246"/>
      <c r="V123" s="246"/>
      <c r="W123" s="246"/>
      <c r="X123" s="246"/>
    </row>
    <row r="124" spans="2:24" s="245" customFormat="1" ht="12.75" x14ac:dyDescent="0.2">
      <c r="B124" s="250"/>
      <c r="L124" s="247"/>
      <c r="P124" s="246"/>
      <c r="Q124" s="246"/>
      <c r="R124" s="246"/>
      <c r="S124" s="246"/>
      <c r="T124" s="246"/>
      <c r="U124" s="246"/>
      <c r="V124" s="246"/>
      <c r="W124" s="246"/>
      <c r="X124" s="246"/>
    </row>
    <row r="125" spans="2:24" s="245" customFormat="1" ht="12.75" x14ac:dyDescent="0.2">
      <c r="B125" s="250"/>
      <c r="L125" s="247"/>
      <c r="P125" s="246"/>
      <c r="Q125" s="246"/>
      <c r="R125" s="246"/>
      <c r="S125" s="246"/>
      <c r="T125" s="246"/>
      <c r="U125" s="246"/>
      <c r="V125" s="246"/>
      <c r="W125" s="246"/>
      <c r="X125" s="246"/>
    </row>
    <row r="126" spans="2:24" s="245" customFormat="1" ht="12.75" x14ac:dyDescent="0.2">
      <c r="B126" s="250"/>
      <c r="L126" s="247"/>
      <c r="P126" s="246"/>
      <c r="Q126" s="246"/>
      <c r="R126" s="246"/>
      <c r="S126" s="246"/>
      <c r="T126" s="246"/>
      <c r="U126" s="246"/>
      <c r="V126" s="246"/>
      <c r="W126" s="246"/>
      <c r="X126" s="246"/>
    </row>
    <row r="127" spans="2:24" s="245" customFormat="1" ht="12.75" x14ac:dyDescent="0.2">
      <c r="B127" s="250"/>
      <c r="L127" s="247"/>
      <c r="P127" s="246"/>
      <c r="Q127" s="246"/>
      <c r="R127" s="246"/>
      <c r="S127" s="246"/>
      <c r="T127" s="246"/>
      <c r="U127" s="246"/>
      <c r="V127" s="246"/>
      <c r="W127" s="246"/>
      <c r="X127" s="246"/>
    </row>
    <row r="128" spans="2:24" s="245" customFormat="1" ht="12.75" x14ac:dyDescent="0.2">
      <c r="B128" s="250"/>
      <c r="L128" s="247"/>
      <c r="P128" s="246"/>
      <c r="Q128" s="246"/>
      <c r="R128" s="246"/>
      <c r="S128" s="246"/>
      <c r="T128" s="246"/>
      <c r="U128" s="246"/>
      <c r="V128" s="246"/>
      <c r="W128" s="246"/>
      <c r="X128" s="246"/>
    </row>
    <row r="129" spans="2:24" s="245" customFormat="1" ht="12.75" x14ac:dyDescent="0.2">
      <c r="B129" s="250"/>
      <c r="L129" s="247"/>
      <c r="P129" s="246"/>
      <c r="Q129" s="246"/>
      <c r="R129" s="246"/>
      <c r="S129" s="246"/>
      <c r="T129" s="246"/>
      <c r="U129" s="246"/>
      <c r="V129" s="246"/>
      <c r="W129" s="246"/>
      <c r="X129" s="246"/>
    </row>
    <row r="130" spans="2:24" s="245" customFormat="1" ht="12.75" x14ac:dyDescent="0.2">
      <c r="B130" s="250"/>
      <c r="L130" s="247"/>
      <c r="P130" s="246"/>
      <c r="Q130" s="246"/>
      <c r="R130" s="246"/>
      <c r="S130" s="246"/>
      <c r="T130" s="246"/>
      <c r="U130" s="246"/>
      <c r="V130" s="246"/>
      <c r="W130" s="246"/>
      <c r="X130" s="246"/>
    </row>
    <row r="131" spans="2:24" s="245" customFormat="1" ht="12.75" x14ac:dyDescent="0.2">
      <c r="B131" s="250"/>
      <c r="L131" s="247"/>
      <c r="P131" s="246"/>
      <c r="Q131" s="246"/>
      <c r="R131" s="246"/>
      <c r="S131" s="246"/>
      <c r="T131" s="246"/>
      <c r="U131" s="246"/>
      <c r="V131" s="246"/>
      <c r="W131" s="246"/>
      <c r="X131" s="246"/>
    </row>
    <row r="132" spans="2:24" s="245" customFormat="1" ht="12.75" x14ac:dyDescent="0.2">
      <c r="B132" s="250"/>
      <c r="L132" s="247"/>
      <c r="P132" s="246"/>
      <c r="Q132" s="246"/>
      <c r="R132" s="246"/>
      <c r="S132" s="246"/>
      <c r="T132" s="246"/>
      <c r="U132" s="246"/>
      <c r="V132" s="246"/>
      <c r="W132" s="246"/>
      <c r="X132" s="246"/>
    </row>
    <row r="133" spans="2:24" s="245" customFormat="1" ht="12.75" x14ac:dyDescent="0.2">
      <c r="B133" s="250"/>
      <c r="L133" s="247"/>
      <c r="P133" s="246"/>
      <c r="Q133" s="246"/>
      <c r="R133" s="246"/>
      <c r="S133" s="246"/>
      <c r="T133" s="246"/>
      <c r="U133" s="246"/>
      <c r="V133" s="246"/>
      <c r="W133" s="246"/>
      <c r="X133" s="246"/>
    </row>
    <row r="134" spans="2:24" s="245" customFormat="1" ht="12.75" x14ac:dyDescent="0.2">
      <c r="L134" s="247"/>
      <c r="P134" s="246"/>
      <c r="Q134" s="246"/>
      <c r="R134" s="246"/>
      <c r="S134" s="246"/>
      <c r="T134" s="246"/>
      <c r="U134" s="246"/>
      <c r="V134" s="246"/>
      <c r="W134" s="246"/>
      <c r="X134" s="246"/>
    </row>
    <row r="135" spans="2:24" s="245" customFormat="1" ht="12.75" x14ac:dyDescent="0.2">
      <c r="L135" s="247"/>
      <c r="P135" s="246"/>
      <c r="Q135" s="246"/>
      <c r="R135" s="246"/>
      <c r="S135" s="246"/>
      <c r="T135" s="246"/>
      <c r="U135" s="246"/>
      <c r="V135" s="246"/>
      <c r="W135" s="246"/>
      <c r="X135" s="246"/>
    </row>
    <row r="136" spans="2:24" s="245" customFormat="1" ht="12.75" x14ac:dyDescent="0.2">
      <c r="L136" s="247"/>
      <c r="P136" s="246"/>
      <c r="Q136" s="246"/>
      <c r="R136" s="246"/>
      <c r="S136" s="246"/>
      <c r="T136" s="246"/>
      <c r="U136" s="246"/>
      <c r="V136" s="246"/>
      <c r="W136" s="246"/>
      <c r="X136" s="246"/>
    </row>
    <row r="137" spans="2:24" s="245" customFormat="1" ht="12.75" x14ac:dyDescent="0.2">
      <c r="L137" s="247"/>
      <c r="P137" s="246"/>
      <c r="Q137" s="246"/>
      <c r="R137" s="246"/>
      <c r="S137" s="246"/>
      <c r="T137" s="246"/>
      <c r="U137" s="246"/>
      <c r="V137" s="246"/>
      <c r="W137" s="246"/>
      <c r="X137" s="246"/>
    </row>
    <row r="138" spans="2:24" s="245" customFormat="1" ht="12.75" x14ac:dyDescent="0.2">
      <c r="L138" s="247"/>
      <c r="P138" s="246"/>
      <c r="Q138" s="246"/>
      <c r="R138" s="246"/>
      <c r="S138" s="246"/>
      <c r="T138" s="246"/>
      <c r="U138" s="246"/>
      <c r="V138" s="246"/>
      <c r="W138" s="246"/>
      <c r="X138" s="246"/>
    </row>
    <row r="139" spans="2:24" s="245" customFormat="1" ht="12.75" x14ac:dyDescent="0.2">
      <c r="L139" s="247"/>
      <c r="P139" s="246"/>
      <c r="Q139" s="246"/>
      <c r="R139" s="246"/>
      <c r="S139" s="246"/>
      <c r="T139" s="246"/>
      <c r="U139" s="246"/>
      <c r="V139" s="246"/>
      <c r="W139" s="246"/>
      <c r="X139" s="246"/>
    </row>
    <row r="140" spans="2:24" s="245" customFormat="1" ht="12.75" x14ac:dyDescent="0.2">
      <c r="L140" s="247"/>
      <c r="P140" s="246"/>
      <c r="Q140" s="246"/>
      <c r="R140" s="246"/>
      <c r="S140" s="246"/>
      <c r="T140" s="246"/>
      <c r="U140" s="246"/>
      <c r="V140" s="246"/>
      <c r="W140" s="246"/>
      <c r="X140" s="246"/>
    </row>
    <row r="141" spans="2:24" s="245" customFormat="1" ht="12.75" x14ac:dyDescent="0.2">
      <c r="L141" s="247"/>
      <c r="P141" s="246"/>
      <c r="Q141" s="246"/>
      <c r="R141" s="246"/>
      <c r="S141" s="246"/>
      <c r="T141" s="246"/>
      <c r="U141" s="246"/>
      <c r="V141" s="246"/>
      <c r="W141" s="246"/>
      <c r="X141" s="246"/>
    </row>
    <row r="142" spans="2:24" s="245" customFormat="1" ht="12.75" x14ac:dyDescent="0.2">
      <c r="L142" s="247"/>
      <c r="P142" s="246"/>
      <c r="Q142" s="246"/>
      <c r="R142" s="246"/>
      <c r="S142" s="246"/>
      <c r="T142" s="246"/>
      <c r="U142" s="246"/>
      <c r="V142" s="246"/>
      <c r="W142" s="246"/>
      <c r="X142" s="246"/>
    </row>
    <row r="143" spans="2:24" s="245" customFormat="1" ht="12.75" x14ac:dyDescent="0.2">
      <c r="L143" s="247"/>
      <c r="P143" s="246"/>
      <c r="Q143" s="246"/>
      <c r="R143" s="246"/>
      <c r="S143" s="246"/>
      <c r="T143" s="246"/>
      <c r="U143" s="246"/>
      <c r="V143" s="246"/>
      <c r="W143" s="246"/>
      <c r="X143" s="246"/>
    </row>
    <row r="144" spans="2:24" s="245" customFormat="1" ht="12.75" x14ac:dyDescent="0.2">
      <c r="L144" s="247"/>
      <c r="P144" s="246"/>
      <c r="Q144" s="246"/>
      <c r="R144" s="246"/>
      <c r="S144" s="246"/>
      <c r="T144" s="246"/>
      <c r="U144" s="246"/>
      <c r="V144" s="246"/>
      <c r="W144" s="246"/>
      <c r="X144" s="246"/>
    </row>
    <row r="145" spans="6:24" s="245" customFormat="1" ht="12.75" x14ac:dyDescent="0.2">
      <c r="L145" s="247"/>
      <c r="P145" s="246"/>
      <c r="Q145" s="246"/>
      <c r="R145" s="246"/>
      <c r="S145" s="246"/>
      <c r="T145" s="246"/>
      <c r="U145" s="246"/>
      <c r="V145" s="246"/>
      <c r="W145" s="246"/>
      <c r="X145" s="246"/>
    </row>
    <row r="146" spans="6:24" s="245" customFormat="1" ht="12.75" x14ac:dyDescent="0.2">
      <c r="L146" s="247"/>
      <c r="P146" s="246"/>
      <c r="Q146" s="246"/>
      <c r="R146" s="246"/>
      <c r="S146" s="246"/>
      <c r="T146" s="246"/>
      <c r="U146" s="246"/>
      <c r="V146" s="246"/>
      <c r="W146" s="246"/>
      <c r="X146" s="246"/>
    </row>
    <row r="147" spans="6:24" s="245" customFormat="1" ht="12.75" x14ac:dyDescent="0.2">
      <c r="L147" s="247"/>
      <c r="P147" s="246"/>
      <c r="Q147" s="246"/>
      <c r="R147" s="246"/>
      <c r="S147" s="246"/>
      <c r="T147" s="246"/>
      <c r="U147" s="246"/>
      <c r="V147" s="246"/>
      <c r="W147" s="246"/>
      <c r="X147" s="246"/>
    </row>
    <row r="148" spans="6:24" s="245" customFormat="1" ht="12.75" x14ac:dyDescent="0.2">
      <c r="L148" s="247"/>
      <c r="P148" s="246"/>
      <c r="Q148" s="246"/>
      <c r="R148" s="246"/>
      <c r="S148" s="246"/>
      <c r="T148" s="246"/>
      <c r="U148" s="246"/>
      <c r="V148" s="246"/>
      <c r="W148" s="246"/>
      <c r="X148" s="246"/>
    </row>
    <row r="149" spans="6:24" s="245" customFormat="1" ht="12.75" x14ac:dyDescent="0.2">
      <c r="L149" s="247"/>
      <c r="P149" s="246"/>
      <c r="Q149" s="246"/>
      <c r="R149" s="246"/>
      <c r="S149" s="246"/>
      <c r="T149" s="246"/>
      <c r="U149" s="246"/>
      <c r="V149" s="246"/>
      <c r="W149" s="246"/>
      <c r="X149" s="246"/>
    </row>
    <row r="150" spans="6:24" s="245" customFormat="1" ht="12.75" x14ac:dyDescent="0.2">
      <c r="L150" s="247"/>
      <c r="P150" s="246"/>
      <c r="Q150" s="246"/>
      <c r="R150" s="246"/>
      <c r="S150" s="246"/>
      <c r="T150" s="246"/>
      <c r="U150" s="246"/>
      <c r="V150" s="246"/>
      <c r="W150" s="246"/>
      <c r="X150" s="246"/>
    </row>
    <row r="151" spans="6:24" s="245" customFormat="1" ht="12.75" x14ac:dyDescent="0.2">
      <c r="L151" s="247"/>
      <c r="P151" s="246"/>
      <c r="Q151" s="246"/>
      <c r="R151" s="246"/>
      <c r="S151" s="246"/>
      <c r="T151" s="246"/>
      <c r="U151" s="246"/>
      <c r="V151" s="246"/>
      <c r="W151" s="246"/>
      <c r="X151" s="246"/>
    </row>
    <row r="152" spans="6:24" s="245" customFormat="1" ht="12.75" x14ac:dyDescent="0.2">
      <c r="F152" s="249"/>
      <c r="L152" s="247"/>
      <c r="P152" s="246"/>
      <c r="Q152" s="246"/>
      <c r="R152" s="246"/>
      <c r="S152" s="246"/>
      <c r="T152" s="246"/>
      <c r="U152" s="246"/>
      <c r="V152" s="246"/>
      <c r="W152" s="246"/>
      <c r="X152" s="246"/>
    </row>
    <row r="153" spans="6:24" s="245" customFormat="1" ht="12.75" x14ac:dyDescent="0.2">
      <c r="F153" s="248"/>
      <c r="L153" s="247"/>
      <c r="P153" s="246"/>
      <c r="Q153" s="246"/>
      <c r="R153" s="246"/>
      <c r="S153" s="246"/>
      <c r="T153" s="246"/>
      <c r="U153" s="246"/>
      <c r="V153" s="246"/>
      <c r="W153" s="246"/>
      <c r="X153" s="246"/>
    </row>
    <row r="154" spans="6:24" s="245" customFormat="1" ht="12.75" x14ac:dyDescent="0.2">
      <c r="F154" s="248"/>
      <c r="L154" s="247"/>
      <c r="P154" s="246"/>
      <c r="Q154" s="246"/>
      <c r="R154" s="246"/>
      <c r="S154" s="246"/>
      <c r="T154" s="246"/>
      <c r="U154" s="246"/>
      <c r="V154" s="246"/>
      <c r="W154" s="246"/>
      <c r="X154" s="246"/>
    </row>
    <row r="155" spans="6:24" s="245" customFormat="1" ht="12.75" x14ac:dyDescent="0.2">
      <c r="F155" s="248"/>
      <c r="L155" s="247"/>
      <c r="P155" s="246"/>
      <c r="Q155" s="246"/>
      <c r="R155" s="246"/>
      <c r="S155" s="246"/>
      <c r="T155" s="246"/>
      <c r="U155" s="246"/>
      <c r="V155" s="246"/>
      <c r="W155" s="246"/>
      <c r="X155" s="246"/>
    </row>
    <row r="156" spans="6:24" s="245" customFormat="1" ht="12.75" x14ac:dyDescent="0.2">
      <c r="F156" s="248"/>
      <c r="L156" s="247"/>
      <c r="P156" s="246"/>
      <c r="Q156" s="246"/>
      <c r="R156" s="246"/>
      <c r="S156" s="246"/>
      <c r="T156" s="246"/>
      <c r="U156" s="246"/>
      <c r="V156" s="246"/>
      <c r="W156" s="246"/>
      <c r="X156" s="246"/>
    </row>
    <row r="157" spans="6:24" s="245" customFormat="1" ht="12.75" x14ac:dyDescent="0.2">
      <c r="F157" s="248"/>
      <c r="G157" s="248"/>
      <c r="H157" s="248"/>
      <c r="I157" s="248"/>
      <c r="J157" s="248"/>
      <c r="L157" s="247"/>
      <c r="P157" s="246"/>
      <c r="Q157" s="246"/>
      <c r="R157" s="246"/>
      <c r="S157" s="246"/>
      <c r="T157" s="246"/>
      <c r="U157" s="246"/>
      <c r="V157" s="246"/>
      <c r="W157" s="246"/>
      <c r="X157" s="246"/>
    </row>
    <row r="158" spans="6:24" s="245" customFormat="1" ht="12.75" x14ac:dyDescent="0.2">
      <c r="F158" s="248"/>
      <c r="G158" s="248"/>
      <c r="H158" s="248"/>
      <c r="I158" s="248"/>
      <c r="J158" s="248"/>
      <c r="L158" s="247"/>
      <c r="P158" s="246"/>
      <c r="Q158" s="246"/>
      <c r="R158" s="246"/>
      <c r="S158" s="246"/>
      <c r="T158" s="246"/>
      <c r="U158" s="246"/>
      <c r="V158" s="246"/>
      <c r="W158" s="246"/>
      <c r="X158" s="246"/>
    </row>
    <row r="159" spans="6:24" s="245" customFormat="1" ht="12.75" x14ac:dyDescent="0.2">
      <c r="F159" s="248"/>
      <c r="G159" s="248"/>
      <c r="H159" s="248"/>
      <c r="I159" s="248"/>
      <c r="J159" s="248"/>
      <c r="L159" s="247"/>
      <c r="P159" s="246"/>
      <c r="Q159" s="246"/>
      <c r="R159" s="246"/>
      <c r="S159" s="246"/>
      <c r="T159" s="246"/>
      <c r="U159" s="246"/>
      <c r="V159" s="246"/>
      <c r="W159" s="246"/>
      <c r="X159" s="246"/>
    </row>
    <row r="160" spans="6:24" s="245" customFormat="1" ht="12.75" x14ac:dyDescent="0.2">
      <c r="F160" s="248"/>
      <c r="G160" s="248"/>
      <c r="H160" s="248"/>
      <c r="I160" s="248"/>
      <c r="J160" s="248"/>
      <c r="L160" s="247"/>
      <c r="P160" s="246"/>
      <c r="Q160" s="246"/>
      <c r="R160" s="246"/>
      <c r="S160" s="246"/>
      <c r="T160" s="246"/>
      <c r="U160" s="246"/>
      <c r="V160" s="246"/>
      <c r="W160" s="246"/>
      <c r="X160" s="246"/>
    </row>
    <row r="161" spans="2:24" s="245" customFormat="1" ht="12.75" x14ac:dyDescent="0.2">
      <c r="L161" s="247"/>
      <c r="P161" s="246"/>
      <c r="Q161" s="246"/>
      <c r="R161" s="246"/>
      <c r="S161" s="246"/>
      <c r="T161" s="246"/>
      <c r="U161" s="246"/>
      <c r="V161" s="246"/>
      <c r="W161" s="246"/>
      <c r="X161" s="246"/>
    </row>
    <row r="162" spans="2:24" s="245" customFormat="1" ht="12.75" x14ac:dyDescent="0.2">
      <c r="F162" s="249"/>
      <c r="L162" s="247"/>
      <c r="P162" s="246"/>
      <c r="Q162" s="246"/>
      <c r="R162" s="246"/>
      <c r="S162" s="246"/>
      <c r="T162" s="246"/>
      <c r="U162" s="246"/>
      <c r="V162" s="246"/>
      <c r="W162" s="246"/>
      <c r="X162" s="246"/>
    </row>
    <row r="163" spans="2:24" s="245" customFormat="1" ht="12.75" x14ac:dyDescent="0.2">
      <c r="F163" s="248"/>
      <c r="L163" s="247"/>
      <c r="P163" s="246"/>
      <c r="Q163" s="246"/>
      <c r="R163" s="246"/>
      <c r="S163" s="246"/>
      <c r="T163" s="246"/>
      <c r="U163" s="246"/>
      <c r="V163" s="246"/>
      <c r="W163" s="246"/>
      <c r="X163" s="246"/>
    </row>
    <row r="164" spans="2:24" s="245" customFormat="1" ht="12.75" x14ac:dyDescent="0.2">
      <c r="F164" s="248"/>
      <c r="L164" s="247"/>
      <c r="P164" s="246"/>
      <c r="Q164" s="246"/>
      <c r="R164" s="246"/>
      <c r="S164" s="246"/>
      <c r="T164" s="246"/>
      <c r="U164" s="246"/>
      <c r="V164" s="246"/>
      <c r="W164" s="246"/>
      <c r="X164" s="246"/>
    </row>
    <row r="165" spans="2:24" s="245" customFormat="1" ht="12.75" x14ac:dyDescent="0.2">
      <c r="F165" s="248"/>
      <c r="L165" s="247"/>
      <c r="P165" s="246"/>
      <c r="Q165" s="246"/>
      <c r="R165" s="246"/>
      <c r="S165" s="246"/>
      <c r="T165" s="246"/>
      <c r="U165" s="246"/>
      <c r="V165" s="246"/>
      <c r="W165" s="246"/>
      <c r="X165" s="246"/>
    </row>
    <row r="166" spans="2:24" s="245" customFormat="1" ht="12.75" x14ac:dyDescent="0.2">
      <c r="L166" s="247"/>
      <c r="P166" s="246"/>
      <c r="Q166" s="246"/>
      <c r="R166" s="246"/>
      <c r="S166" s="246"/>
      <c r="T166" s="246"/>
      <c r="U166" s="246"/>
      <c r="V166" s="246"/>
      <c r="W166" s="246"/>
      <c r="X166" s="246"/>
    </row>
    <row r="167" spans="2:24" s="245" customFormat="1" ht="12.75" x14ac:dyDescent="0.2">
      <c r="L167" s="247"/>
      <c r="P167" s="246"/>
      <c r="Q167" s="246"/>
      <c r="R167" s="246"/>
      <c r="S167" s="246"/>
      <c r="T167" s="246"/>
      <c r="U167" s="246"/>
      <c r="V167" s="246"/>
      <c r="W167" s="246"/>
      <c r="X167" s="246"/>
    </row>
    <row r="168" spans="2:24" s="245" customFormat="1" ht="12.75" x14ac:dyDescent="0.2">
      <c r="L168" s="247"/>
      <c r="P168" s="246"/>
      <c r="Q168" s="246"/>
      <c r="R168" s="246"/>
      <c r="S168" s="246"/>
      <c r="T168" s="246"/>
      <c r="U168" s="246"/>
      <c r="V168" s="246"/>
      <c r="W168" s="246"/>
      <c r="X168" s="246"/>
    </row>
    <row r="169" spans="2:24" s="245" customFormat="1" ht="12.75" x14ac:dyDescent="0.2">
      <c r="L169" s="247"/>
      <c r="P169" s="246"/>
      <c r="Q169" s="246"/>
      <c r="R169" s="246"/>
      <c r="S169" s="246"/>
      <c r="T169" s="246"/>
      <c r="U169" s="246"/>
      <c r="V169" s="246"/>
      <c r="W169" s="246"/>
      <c r="X169" s="246"/>
    </row>
    <row r="170" spans="2:24" s="245" customFormat="1" ht="12.75" x14ac:dyDescent="0.2">
      <c r="F170" s="249"/>
      <c r="L170" s="247"/>
      <c r="P170" s="246"/>
      <c r="Q170" s="246"/>
      <c r="R170" s="246"/>
      <c r="S170" s="246"/>
      <c r="T170" s="246"/>
      <c r="U170" s="246"/>
      <c r="V170" s="246"/>
      <c r="W170" s="246"/>
      <c r="X170" s="246"/>
    </row>
    <row r="171" spans="2:24" s="245" customFormat="1" ht="12.75" x14ac:dyDescent="0.2">
      <c r="F171" s="248"/>
      <c r="L171" s="247"/>
      <c r="P171" s="246"/>
      <c r="Q171" s="246"/>
      <c r="R171" s="246"/>
      <c r="S171" s="246"/>
      <c r="T171" s="246"/>
      <c r="U171" s="246"/>
      <c r="V171" s="246"/>
      <c r="W171" s="246"/>
      <c r="X171" s="246"/>
    </row>
    <row r="172" spans="2:24" s="245" customFormat="1" ht="12.75" x14ac:dyDescent="0.2">
      <c r="F172" s="248"/>
      <c r="L172" s="247"/>
      <c r="P172" s="246"/>
      <c r="Q172" s="246"/>
      <c r="R172" s="246"/>
      <c r="S172" s="246"/>
      <c r="T172" s="246"/>
      <c r="U172" s="246"/>
      <c r="V172" s="246"/>
      <c r="W172" s="246"/>
      <c r="X172" s="246"/>
    </row>
    <row r="173" spans="2:24" s="245" customFormat="1" ht="12.75" x14ac:dyDescent="0.2">
      <c r="F173" s="248"/>
      <c r="L173" s="247"/>
      <c r="P173" s="246"/>
      <c r="Q173" s="246"/>
      <c r="R173" s="246"/>
      <c r="S173" s="246"/>
      <c r="T173" s="246"/>
      <c r="U173" s="246"/>
      <c r="V173" s="246"/>
      <c r="W173" s="246"/>
      <c r="X173" s="246"/>
    </row>
    <row r="174" spans="2:24" s="245" customFormat="1" ht="12.75" x14ac:dyDescent="0.2">
      <c r="B174" s="248"/>
      <c r="E174" s="248"/>
      <c r="F174" s="248"/>
      <c r="L174" s="247"/>
      <c r="P174" s="246"/>
      <c r="Q174" s="246"/>
      <c r="R174" s="246"/>
      <c r="S174" s="246"/>
      <c r="T174" s="246"/>
      <c r="U174" s="246"/>
      <c r="V174" s="246"/>
      <c r="W174" s="246"/>
      <c r="X174" s="246"/>
    </row>
    <row r="175" spans="2:24" s="245" customFormat="1" ht="12.75" x14ac:dyDescent="0.2">
      <c r="B175" s="248"/>
      <c r="E175" s="248"/>
      <c r="F175" s="248"/>
      <c r="L175" s="247"/>
      <c r="P175" s="246"/>
      <c r="Q175" s="246"/>
      <c r="R175" s="246"/>
      <c r="S175" s="246"/>
      <c r="T175" s="246"/>
      <c r="U175" s="246"/>
      <c r="V175" s="246"/>
      <c r="W175" s="246"/>
      <c r="X175" s="246"/>
    </row>
    <row r="176" spans="2:24" s="245" customFormat="1" ht="12.75" x14ac:dyDescent="0.2">
      <c r="E176" s="248"/>
      <c r="F176" s="248"/>
      <c r="L176" s="247"/>
      <c r="P176" s="246"/>
      <c r="Q176" s="246"/>
      <c r="R176" s="246"/>
      <c r="S176" s="246"/>
      <c r="T176" s="246"/>
      <c r="U176" s="246"/>
      <c r="V176" s="246"/>
      <c r="W176" s="246"/>
      <c r="X176" s="246"/>
    </row>
    <row r="177" spans="2:24" s="245" customFormat="1" ht="12.75" x14ac:dyDescent="0.2">
      <c r="B177" s="249" t="s">
        <v>87</v>
      </c>
      <c r="E177" s="248"/>
      <c r="F177" s="248"/>
      <c r="L177" s="247"/>
      <c r="P177" s="246"/>
      <c r="Q177" s="246"/>
      <c r="R177" s="246"/>
      <c r="S177" s="246"/>
      <c r="T177" s="246"/>
      <c r="U177" s="246"/>
      <c r="V177" s="246"/>
      <c r="W177" s="246"/>
      <c r="X177" s="246"/>
    </row>
    <row r="178" spans="2:24" s="245" customFormat="1" ht="12.75" x14ac:dyDescent="0.2">
      <c r="E178" s="248"/>
      <c r="F178" s="248"/>
      <c r="L178" s="247"/>
      <c r="P178" s="246"/>
      <c r="Q178" s="246"/>
      <c r="R178" s="246"/>
      <c r="S178" s="246"/>
      <c r="T178" s="246"/>
      <c r="U178" s="246"/>
      <c r="V178" s="246"/>
      <c r="W178" s="246"/>
      <c r="X178" s="246"/>
    </row>
    <row r="179" spans="2:24" s="245" customFormat="1" ht="12.75" x14ac:dyDescent="0.2">
      <c r="B179" s="245" t="s">
        <v>88</v>
      </c>
      <c r="L179" s="247"/>
      <c r="P179" s="246"/>
      <c r="Q179" s="246"/>
      <c r="R179" s="246"/>
      <c r="S179" s="246"/>
      <c r="T179" s="246"/>
      <c r="U179" s="246"/>
      <c r="V179" s="246"/>
      <c r="W179" s="246"/>
      <c r="X179" s="246"/>
    </row>
    <row r="180" spans="2:24" s="245" customFormat="1" ht="12.75" x14ac:dyDescent="0.2">
      <c r="B180" s="245" t="s">
        <v>89</v>
      </c>
      <c r="L180" s="247"/>
      <c r="P180" s="246"/>
      <c r="Q180" s="246"/>
      <c r="R180" s="246"/>
      <c r="S180" s="246"/>
      <c r="T180" s="246"/>
      <c r="U180" s="246"/>
      <c r="V180" s="246"/>
      <c r="W180" s="246"/>
      <c r="X180" s="246"/>
    </row>
    <row r="181" spans="2:24" s="245" customFormat="1" ht="12.75" x14ac:dyDescent="0.2">
      <c r="B181" s="245" t="s">
        <v>90</v>
      </c>
      <c r="L181" s="247"/>
      <c r="P181" s="246"/>
      <c r="Q181" s="246"/>
      <c r="R181" s="246"/>
      <c r="S181" s="246"/>
      <c r="T181" s="246"/>
      <c r="U181" s="246"/>
      <c r="V181" s="246"/>
      <c r="W181" s="246"/>
      <c r="X181" s="246"/>
    </row>
    <row r="182" spans="2:24" s="245" customFormat="1" ht="12.75" x14ac:dyDescent="0.2">
      <c r="B182" s="245" t="s">
        <v>91</v>
      </c>
      <c r="L182" s="247"/>
      <c r="P182" s="246"/>
      <c r="Q182" s="246"/>
      <c r="R182" s="246"/>
      <c r="S182" s="246"/>
      <c r="T182" s="246"/>
      <c r="U182" s="246"/>
      <c r="V182" s="246"/>
      <c r="W182" s="246"/>
      <c r="X182" s="246"/>
    </row>
    <row r="183" spans="2:24" s="245" customFormat="1" ht="12.75" x14ac:dyDescent="0.2">
      <c r="B183" s="245" t="s">
        <v>92</v>
      </c>
      <c r="L183" s="247"/>
      <c r="P183" s="246"/>
      <c r="Q183" s="246"/>
      <c r="R183" s="246"/>
      <c r="S183" s="246"/>
      <c r="T183" s="246"/>
      <c r="U183" s="246"/>
      <c r="V183" s="246"/>
      <c r="W183" s="246"/>
      <c r="X183" s="246"/>
    </row>
    <row r="184" spans="2:24" s="245" customFormat="1" ht="12.75" x14ac:dyDescent="0.2">
      <c r="B184" s="245" t="s">
        <v>93</v>
      </c>
      <c r="L184" s="247"/>
      <c r="P184" s="246"/>
      <c r="Q184" s="246"/>
      <c r="R184" s="246"/>
      <c r="S184" s="246"/>
      <c r="T184" s="246"/>
      <c r="U184" s="246"/>
      <c r="V184" s="246"/>
      <c r="W184" s="246"/>
      <c r="X184" s="246"/>
    </row>
    <row r="185" spans="2:24" s="245" customFormat="1" ht="12.75" x14ac:dyDescent="0.2">
      <c r="B185" s="245" t="s">
        <v>94</v>
      </c>
      <c r="L185" s="247"/>
      <c r="P185" s="246"/>
      <c r="Q185" s="246"/>
      <c r="R185" s="246"/>
      <c r="S185" s="246"/>
      <c r="T185" s="246"/>
      <c r="U185" s="246"/>
      <c r="V185" s="246"/>
      <c r="W185" s="246"/>
      <c r="X185" s="246"/>
    </row>
    <row r="186" spans="2:24" s="245" customFormat="1" ht="12.75" x14ac:dyDescent="0.2">
      <c r="B186" s="245" t="s">
        <v>95</v>
      </c>
      <c r="L186" s="247"/>
      <c r="P186" s="246"/>
      <c r="Q186" s="246"/>
      <c r="R186" s="246"/>
      <c r="S186" s="246"/>
      <c r="T186" s="246"/>
      <c r="U186" s="246"/>
      <c r="V186" s="246"/>
      <c r="W186" s="246"/>
      <c r="X186" s="246"/>
    </row>
    <row r="187" spans="2:24" s="245" customFormat="1" ht="12.75" x14ac:dyDescent="0.2">
      <c r="B187" s="245" t="s">
        <v>96</v>
      </c>
      <c r="L187" s="247"/>
      <c r="P187" s="246"/>
      <c r="Q187" s="246"/>
      <c r="R187" s="246"/>
      <c r="S187" s="246"/>
      <c r="T187" s="246"/>
      <c r="U187" s="246"/>
      <c r="V187" s="246"/>
      <c r="W187" s="246"/>
      <c r="X187" s="246"/>
    </row>
    <row r="188" spans="2:24" s="245" customFormat="1" ht="12.75" x14ac:dyDescent="0.2">
      <c r="B188" s="245" t="s">
        <v>97</v>
      </c>
      <c r="L188" s="247"/>
      <c r="P188" s="246"/>
      <c r="Q188" s="246"/>
      <c r="R188" s="246"/>
      <c r="S188" s="246"/>
      <c r="T188" s="246"/>
      <c r="U188" s="246"/>
      <c r="V188" s="246"/>
      <c r="W188" s="246"/>
      <c r="X188" s="246"/>
    </row>
    <row r="189" spans="2:24" s="245" customFormat="1" ht="12.75" x14ac:dyDescent="0.2">
      <c r="B189" s="245" t="s">
        <v>98</v>
      </c>
      <c r="L189" s="247"/>
      <c r="P189" s="246"/>
      <c r="Q189" s="246"/>
      <c r="R189" s="246"/>
      <c r="S189" s="246"/>
      <c r="T189" s="246"/>
      <c r="U189" s="246"/>
      <c r="V189" s="246"/>
      <c r="W189" s="246"/>
      <c r="X189" s="246"/>
    </row>
    <row r="190" spans="2:24" s="245" customFormat="1" ht="12.75" x14ac:dyDescent="0.2">
      <c r="B190" s="245" t="s">
        <v>99</v>
      </c>
      <c r="L190" s="247"/>
      <c r="P190" s="246"/>
      <c r="Q190" s="246"/>
      <c r="R190" s="246"/>
      <c r="S190" s="246"/>
      <c r="T190" s="246"/>
      <c r="U190" s="246"/>
      <c r="V190" s="246"/>
      <c r="W190" s="246"/>
      <c r="X190" s="246"/>
    </row>
    <row r="191" spans="2:24" s="245" customFormat="1" ht="12.75" x14ac:dyDescent="0.2">
      <c r="B191" s="245" t="s">
        <v>100</v>
      </c>
      <c r="L191" s="247"/>
      <c r="P191" s="246"/>
      <c r="Q191" s="246"/>
      <c r="R191" s="246"/>
      <c r="S191" s="246"/>
      <c r="T191" s="246"/>
      <c r="U191" s="246"/>
      <c r="V191" s="246"/>
      <c r="W191" s="246"/>
      <c r="X191" s="246"/>
    </row>
    <row r="192" spans="2:24" s="245" customFormat="1" ht="12.75" x14ac:dyDescent="0.2">
      <c r="B192" s="245" t="s">
        <v>101</v>
      </c>
      <c r="L192" s="247"/>
      <c r="P192" s="246"/>
      <c r="Q192" s="246"/>
      <c r="R192" s="246"/>
      <c r="S192" s="246"/>
      <c r="T192" s="246"/>
      <c r="U192" s="246"/>
      <c r="V192" s="246"/>
      <c r="W192" s="246"/>
      <c r="X192" s="246"/>
    </row>
    <row r="193" spans="2:24" s="245" customFormat="1" ht="12.75" x14ac:dyDescent="0.2">
      <c r="B193" s="245" t="s">
        <v>102</v>
      </c>
      <c r="L193" s="247"/>
      <c r="P193" s="246"/>
      <c r="Q193" s="246"/>
      <c r="R193" s="246"/>
      <c r="S193" s="246"/>
      <c r="T193" s="246"/>
      <c r="U193" s="246"/>
      <c r="V193" s="246"/>
      <c r="W193" s="246"/>
      <c r="X193" s="246"/>
    </row>
    <row r="194" spans="2:24" s="245" customFormat="1" ht="12.75" x14ac:dyDescent="0.2">
      <c r="B194" s="245" t="s">
        <v>103</v>
      </c>
      <c r="L194" s="247"/>
      <c r="P194" s="246"/>
      <c r="Q194" s="246"/>
      <c r="R194" s="246"/>
      <c r="S194" s="246"/>
      <c r="T194" s="246"/>
      <c r="U194" s="246"/>
      <c r="V194" s="246"/>
      <c r="W194" s="246"/>
      <c r="X194" s="246"/>
    </row>
    <row r="195" spans="2:24" s="245" customFormat="1" ht="12.75" x14ac:dyDescent="0.2">
      <c r="B195" s="245" t="s">
        <v>104</v>
      </c>
      <c r="L195" s="247"/>
      <c r="P195" s="246"/>
      <c r="Q195" s="246"/>
      <c r="R195" s="246"/>
      <c r="S195" s="246"/>
      <c r="T195" s="246"/>
      <c r="U195" s="246"/>
      <c r="V195" s="246"/>
      <c r="W195" s="246"/>
      <c r="X195" s="246"/>
    </row>
    <row r="196" spans="2:24" s="245" customFormat="1" ht="12.75" x14ac:dyDescent="0.2">
      <c r="B196" s="245" t="s">
        <v>105</v>
      </c>
      <c r="L196" s="247"/>
      <c r="P196" s="246"/>
      <c r="Q196" s="246"/>
      <c r="R196" s="246"/>
      <c r="S196" s="246"/>
      <c r="T196" s="246"/>
      <c r="U196" s="246"/>
      <c r="V196" s="246"/>
      <c r="W196" s="246"/>
      <c r="X196" s="246"/>
    </row>
    <row r="197" spans="2:24" s="245" customFormat="1" ht="12.75" x14ac:dyDescent="0.2">
      <c r="B197" s="245" t="s">
        <v>106</v>
      </c>
      <c r="L197" s="247"/>
      <c r="P197" s="246"/>
      <c r="Q197" s="246"/>
      <c r="R197" s="246"/>
      <c r="S197" s="246"/>
      <c r="T197" s="246"/>
      <c r="U197" s="246"/>
      <c r="V197" s="246"/>
      <c r="W197" s="246"/>
      <c r="X197" s="246"/>
    </row>
    <row r="198" spans="2:24" s="245" customFormat="1" ht="12.75" x14ac:dyDescent="0.2">
      <c r="B198" s="245" t="s">
        <v>107</v>
      </c>
      <c r="L198" s="247"/>
      <c r="P198" s="246"/>
      <c r="Q198" s="246"/>
      <c r="R198" s="246"/>
      <c r="S198" s="246"/>
      <c r="T198" s="246"/>
      <c r="U198" s="246"/>
      <c r="V198" s="246"/>
      <c r="W198" s="246"/>
      <c r="X198" s="246"/>
    </row>
    <row r="199" spans="2:24" s="245" customFormat="1" ht="12.75" x14ac:dyDescent="0.2">
      <c r="B199" s="245" t="s">
        <v>108</v>
      </c>
      <c r="L199" s="247"/>
      <c r="P199" s="246"/>
      <c r="Q199" s="246"/>
      <c r="R199" s="246"/>
      <c r="S199" s="246"/>
      <c r="T199" s="246"/>
      <c r="U199" s="246"/>
      <c r="V199" s="246"/>
      <c r="W199" s="246"/>
      <c r="X199" s="246"/>
    </row>
    <row r="200" spans="2:24" s="245" customFormat="1" ht="12.75" x14ac:dyDescent="0.2">
      <c r="B200" s="245" t="s">
        <v>109</v>
      </c>
      <c r="L200" s="247"/>
      <c r="P200" s="246"/>
      <c r="Q200" s="246"/>
      <c r="R200" s="246"/>
      <c r="S200" s="246"/>
      <c r="T200" s="246"/>
      <c r="U200" s="246"/>
      <c r="V200" s="246"/>
      <c r="W200" s="246"/>
      <c r="X200" s="246"/>
    </row>
    <row r="201" spans="2:24" s="245" customFormat="1" ht="12.75" x14ac:dyDescent="0.2">
      <c r="B201" s="245" t="s">
        <v>110</v>
      </c>
      <c r="L201" s="247"/>
      <c r="P201" s="246"/>
      <c r="Q201" s="246"/>
      <c r="R201" s="246"/>
      <c r="S201" s="246"/>
      <c r="T201" s="246"/>
      <c r="U201" s="246"/>
      <c r="V201" s="246"/>
      <c r="W201" s="246"/>
      <c r="X201" s="246"/>
    </row>
    <row r="202" spans="2:24" s="245" customFormat="1" ht="12.75" x14ac:dyDescent="0.2">
      <c r="B202" s="245" t="s">
        <v>111</v>
      </c>
      <c r="L202" s="247"/>
      <c r="P202" s="246"/>
      <c r="Q202" s="246"/>
      <c r="R202" s="246"/>
      <c r="S202" s="246"/>
      <c r="T202" s="246"/>
      <c r="U202" s="246"/>
      <c r="V202" s="246"/>
      <c r="W202" s="246"/>
      <c r="X202" s="246"/>
    </row>
    <row r="203" spans="2:24" s="245" customFormat="1" ht="12.75" x14ac:dyDescent="0.2">
      <c r="B203" s="245" t="s">
        <v>112</v>
      </c>
      <c r="L203" s="247"/>
      <c r="P203" s="246"/>
      <c r="Q203" s="246"/>
      <c r="R203" s="246"/>
      <c r="S203" s="246"/>
      <c r="T203" s="246"/>
      <c r="U203" s="246"/>
      <c r="V203" s="246"/>
      <c r="W203" s="246"/>
      <c r="X203" s="246"/>
    </row>
    <row r="204" spans="2:24" s="245" customFormat="1" ht="12.75" x14ac:dyDescent="0.2">
      <c r="B204" s="245" t="s">
        <v>113</v>
      </c>
      <c r="L204" s="247"/>
      <c r="P204" s="246"/>
      <c r="Q204" s="246"/>
      <c r="R204" s="246"/>
      <c r="S204" s="246"/>
      <c r="T204" s="246"/>
      <c r="U204" s="246"/>
      <c r="V204" s="246"/>
      <c r="W204" s="246"/>
      <c r="X204" s="246"/>
    </row>
    <row r="205" spans="2:24" s="245" customFormat="1" ht="12.75" x14ac:dyDescent="0.2">
      <c r="B205" s="245" t="s">
        <v>114</v>
      </c>
      <c r="L205" s="247"/>
      <c r="P205" s="246"/>
      <c r="Q205" s="246"/>
      <c r="R205" s="246"/>
      <c r="S205" s="246"/>
      <c r="T205" s="246"/>
      <c r="U205" s="246"/>
      <c r="V205" s="246"/>
      <c r="W205" s="246"/>
      <c r="X205" s="246"/>
    </row>
    <row r="206" spans="2:24" s="245" customFormat="1" ht="12.75" x14ac:dyDescent="0.2">
      <c r="B206" s="245" t="s">
        <v>115</v>
      </c>
      <c r="L206" s="247"/>
      <c r="P206" s="246"/>
      <c r="Q206" s="246"/>
      <c r="R206" s="246"/>
      <c r="S206" s="246"/>
      <c r="T206" s="246"/>
      <c r="U206" s="246"/>
      <c r="V206" s="246"/>
      <c r="W206" s="246"/>
      <c r="X206" s="246"/>
    </row>
    <row r="207" spans="2:24" s="245" customFormat="1" ht="12.75" x14ac:dyDescent="0.2">
      <c r="B207" s="245" t="s">
        <v>116</v>
      </c>
      <c r="L207" s="247"/>
      <c r="P207" s="246"/>
      <c r="Q207" s="246"/>
      <c r="R207" s="246"/>
      <c r="S207" s="246"/>
      <c r="T207" s="246"/>
      <c r="U207" s="246"/>
      <c r="V207" s="246"/>
      <c r="W207" s="246"/>
      <c r="X207" s="246"/>
    </row>
    <row r="208" spans="2:24" s="245" customFormat="1" ht="12.75" x14ac:dyDescent="0.2">
      <c r="B208" s="245" t="s">
        <v>117</v>
      </c>
      <c r="L208" s="247"/>
      <c r="P208" s="246"/>
      <c r="Q208" s="246"/>
      <c r="R208" s="246"/>
      <c r="S208" s="246"/>
      <c r="T208" s="246"/>
      <c r="U208" s="246"/>
      <c r="V208" s="246"/>
      <c r="W208" s="246"/>
      <c r="X208" s="246"/>
    </row>
    <row r="209" spans="2:24" s="245" customFormat="1" ht="12.75" x14ac:dyDescent="0.2">
      <c r="B209" s="245" t="s">
        <v>118</v>
      </c>
      <c r="L209" s="247"/>
      <c r="P209" s="246"/>
      <c r="Q209" s="246"/>
      <c r="R209" s="246"/>
      <c r="S209" s="246"/>
      <c r="T209" s="246"/>
      <c r="U209" s="246"/>
      <c r="V209" s="246"/>
      <c r="W209" s="246"/>
      <c r="X209" s="246"/>
    </row>
    <row r="210" spans="2:24" s="245" customFormat="1" ht="12.75" x14ac:dyDescent="0.2">
      <c r="B210" s="245" t="s">
        <v>119</v>
      </c>
      <c r="L210" s="247"/>
      <c r="P210" s="246"/>
      <c r="Q210" s="246"/>
      <c r="R210" s="246"/>
      <c r="S210" s="246"/>
      <c r="T210" s="246"/>
      <c r="U210" s="246"/>
      <c r="V210" s="246"/>
      <c r="W210" s="246"/>
      <c r="X210" s="246"/>
    </row>
    <row r="211" spans="2:24" s="245" customFormat="1" ht="12.75" x14ac:dyDescent="0.2">
      <c r="B211" s="245" t="s">
        <v>120</v>
      </c>
      <c r="L211" s="247"/>
      <c r="P211" s="246"/>
      <c r="Q211" s="246"/>
      <c r="R211" s="246"/>
      <c r="S211" s="246"/>
      <c r="T211" s="246"/>
      <c r="U211" s="246"/>
      <c r="V211" s="246"/>
      <c r="W211" s="246"/>
      <c r="X211" s="246"/>
    </row>
    <row r="212" spans="2:24" s="245" customFormat="1" ht="12.75" x14ac:dyDescent="0.2">
      <c r="B212" s="245" t="s">
        <v>121</v>
      </c>
      <c r="L212" s="247"/>
      <c r="P212" s="246"/>
      <c r="Q212" s="246"/>
      <c r="R212" s="246"/>
      <c r="S212" s="246"/>
      <c r="T212" s="246"/>
      <c r="U212" s="246"/>
      <c r="V212" s="246"/>
      <c r="W212" s="246"/>
      <c r="X212" s="246"/>
    </row>
    <row r="213" spans="2:24" s="245" customFormat="1" ht="12.75" x14ac:dyDescent="0.2">
      <c r="B213" s="245" t="s">
        <v>122</v>
      </c>
      <c r="L213" s="247"/>
      <c r="P213" s="246"/>
      <c r="Q213" s="246"/>
      <c r="R213" s="246"/>
      <c r="S213" s="246"/>
      <c r="T213" s="246"/>
      <c r="U213" s="246"/>
      <c r="V213" s="246"/>
      <c r="W213" s="246"/>
      <c r="X213" s="246"/>
    </row>
    <row r="214" spans="2:24" s="245" customFormat="1" ht="12.75" x14ac:dyDescent="0.2">
      <c r="B214" s="245" t="s">
        <v>123</v>
      </c>
      <c r="L214" s="247"/>
      <c r="P214" s="246"/>
      <c r="Q214" s="246"/>
      <c r="R214" s="246"/>
      <c r="S214" s="246"/>
      <c r="T214" s="246"/>
      <c r="U214" s="246"/>
      <c r="V214" s="246"/>
      <c r="W214" s="246"/>
      <c r="X214" s="246"/>
    </row>
    <row r="215" spans="2:24" s="245" customFormat="1" ht="12.75" x14ac:dyDescent="0.2">
      <c r="B215" s="245" t="s">
        <v>124</v>
      </c>
      <c r="L215" s="247"/>
      <c r="P215" s="246"/>
      <c r="Q215" s="246"/>
      <c r="R215" s="246"/>
      <c r="S215" s="246"/>
      <c r="T215" s="246"/>
      <c r="U215" s="246"/>
      <c r="V215" s="246"/>
      <c r="W215" s="246"/>
      <c r="X215" s="246"/>
    </row>
    <row r="216" spans="2:24" s="245" customFormat="1" ht="12.75" x14ac:dyDescent="0.2">
      <c r="B216" s="245" t="s">
        <v>125</v>
      </c>
      <c r="L216" s="247"/>
      <c r="P216" s="246"/>
      <c r="Q216" s="246"/>
      <c r="R216" s="246"/>
      <c r="S216" s="246"/>
      <c r="T216" s="246"/>
      <c r="U216" s="246"/>
      <c r="V216" s="246"/>
      <c r="W216" s="246"/>
      <c r="X216" s="246"/>
    </row>
    <row r="217" spans="2:24" s="245" customFormat="1" ht="12.75" x14ac:dyDescent="0.2">
      <c r="B217" s="245" t="s">
        <v>126</v>
      </c>
      <c r="L217" s="247"/>
      <c r="P217" s="246"/>
      <c r="Q217" s="246"/>
      <c r="R217" s="246"/>
      <c r="S217" s="246"/>
      <c r="T217" s="246"/>
      <c r="U217" s="246"/>
      <c r="V217" s="246"/>
      <c r="W217" s="246"/>
      <c r="X217" s="246"/>
    </row>
    <row r="218" spans="2:24" s="245" customFormat="1" ht="12.75" x14ac:dyDescent="0.2">
      <c r="B218" s="245" t="s">
        <v>127</v>
      </c>
      <c r="L218" s="247"/>
      <c r="P218" s="246"/>
      <c r="Q218" s="246"/>
      <c r="R218" s="246"/>
      <c r="S218" s="246"/>
      <c r="T218" s="246"/>
      <c r="U218" s="246"/>
      <c r="V218" s="246"/>
      <c r="W218" s="246"/>
      <c r="X218" s="246"/>
    </row>
    <row r="219" spans="2:24" s="245" customFormat="1" ht="12.75" x14ac:dyDescent="0.2">
      <c r="B219" s="245" t="s">
        <v>128</v>
      </c>
      <c r="L219" s="247"/>
      <c r="P219" s="246"/>
      <c r="Q219" s="246"/>
      <c r="R219" s="246"/>
      <c r="S219" s="246"/>
      <c r="T219" s="246"/>
      <c r="U219" s="246"/>
      <c r="V219" s="246"/>
      <c r="W219" s="246"/>
      <c r="X219" s="246"/>
    </row>
    <row r="220" spans="2:24" s="245" customFormat="1" ht="12.75" x14ac:dyDescent="0.2">
      <c r="B220" s="245" t="s">
        <v>129</v>
      </c>
      <c r="L220" s="247"/>
      <c r="P220" s="246"/>
      <c r="Q220" s="246"/>
      <c r="R220" s="246"/>
      <c r="S220" s="246"/>
      <c r="T220" s="246"/>
      <c r="U220" s="246"/>
      <c r="V220" s="246"/>
      <c r="W220" s="246"/>
      <c r="X220" s="246"/>
    </row>
    <row r="221" spans="2:24" s="245" customFormat="1" ht="12.75" x14ac:dyDescent="0.2">
      <c r="B221" s="245" t="s">
        <v>130</v>
      </c>
      <c r="L221" s="247"/>
      <c r="P221" s="246"/>
      <c r="Q221" s="246"/>
      <c r="R221" s="246"/>
      <c r="S221" s="246"/>
      <c r="T221" s="246"/>
      <c r="U221" s="246"/>
      <c r="V221" s="246"/>
      <c r="W221" s="246"/>
      <c r="X221" s="246"/>
    </row>
    <row r="222" spans="2:24" s="245" customFormat="1" ht="12.75" x14ac:dyDescent="0.2">
      <c r="B222" s="245" t="s">
        <v>131</v>
      </c>
      <c r="L222" s="247"/>
      <c r="P222" s="246"/>
      <c r="Q222" s="246"/>
      <c r="R222" s="246"/>
      <c r="S222" s="246"/>
      <c r="T222" s="246"/>
      <c r="U222" s="246"/>
      <c r="V222" s="246"/>
      <c r="W222" s="246"/>
      <c r="X222" s="246"/>
    </row>
    <row r="223" spans="2:24" s="245" customFormat="1" ht="12.75" x14ac:dyDescent="0.2">
      <c r="B223" s="245" t="s">
        <v>132</v>
      </c>
      <c r="L223" s="247"/>
      <c r="P223" s="246"/>
      <c r="Q223" s="246"/>
      <c r="R223" s="246"/>
      <c r="S223" s="246"/>
      <c r="T223" s="246"/>
      <c r="U223" s="246"/>
      <c r="V223" s="246"/>
      <c r="W223" s="246"/>
      <c r="X223" s="246"/>
    </row>
    <row r="224" spans="2:24" s="245" customFormat="1" ht="12.75" x14ac:dyDescent="0.2">
      <c r="B224" s="245" t="s">
        <v>133</v>
      </c>
      <c r="L224" s="247"/>
      <c r="P224" s="246"/>
      <c r="Q224" s="246"/>
      <c r="R224" s="246"/>
      <c r="S224" s="246"/>
      <c r="T224" s="246"/>
      <c r="U224" s="246"/>
      <c r="V224" s="246"/>
      <c r="W224" s="246"/>
      <c r="X224" s="246"/>
    </row>
    <row r="225" spans="2:24" s="245" customFormat="1" ht="12.75" x14ac:dyDescent="0.2">
      <c r="B225" s="245" t="s">
        <v>134</v>
      </c>
      <c r="L225" s="247"/>
      <c r="P225" s="246"/>
      <c r="Q225" s="246"/>
      <c r="R225" s="246"/>
      <c r="S225" s="246"/>
      <c r="T225" s="246"/>
      <c r="U225" s="246"/>
      <c r="V225" s="246"/>
      <c r="W225" s="246"/>
      <c r="X225" s="246"/>
    </row>
    <row r="226" spans="2:24" s="245" customFormat="1" ht="12.75" x14ac:dyDescent="0.2">
      <c r="B226" s="245" t="s">
        <v>135</v>
      </c>
      <c r="L226" s="247"/>
      <c r="P226" s="246"/>
      <c r="Q226" s="246"/>
      <c r="R226" s="246"/>
      <c r="S226" s="246"/>
      <c r="T226" s="246"/>
      <c r="U226" s="246"/>
      <c r="V226" s="246"/>
      <c r="W226" s="246"/>
      <c r="X226" s="246"/>
    </row>
    <row r="227" spans="2:24" s="245" customFormat="1" ht="12.75" x14ac:dyDescent="0.2">
      <c r="B227" s="245" t="s">
        <v>136</v>
      </c>
      <c r="L227" s="247"/>
      <c r="P227" s="246"/>
      <c r="Q227" s="246"/>
      <c r="R227" s="246"/>
      <c r="S227" s="246"/>
      <c r="T227" s="246"/>
      <c r="U227" s="246"/>
      <c r="V227" s="246"/>
      <c r="W227" s="246"/>
      <c r="X227" s="246"/>
    </row>
    <row r="228" spans="2:24" s="245" customFormat="1" ht="12.75" x14ac:dyDescent="0.2">
      <c r="B228" s="245" t="s">
        <v>137</v>
      </c>
      <c r="L228" s="247"/>
      <c r="P228" s="246"/>
      <c r="Q228" s="246"/>
      <c r="R228" s="246"/>
      <c r="S228" s="246"/>
      <c r="T228" s="246"/>
      <c r="U228" s="246"/>
      <c r="V228" s="246"/>
      <c r="W228" s="246"/>
      <c r="X228" s="246"/>
    </row>
    <row r="229" spans="2:24" s="245" customFormat="1" ht="12.75" x14ac:dyDescent="0.2">
      <c r="B229" s="245" t="s">
        <v>138</v>
      </c>
      <c r="L229" s="247"/>
      <c r="P229" s="246"/>
      <c r="Q229" s="246"/>
      <c r="R229" s="246"/>
      <c r="S229" s="246"/>
      <c r="T229" s="246"/>
      <c r="U229" s="246"/>
      <c r="V229" s="246"/>
      <c r="W229" s="246"/>
      <c r="X229" s="246"/>
    </row>
    <row r="230" spans="2:24" s="245" customFormat="1" ht="12.75" x14ac:dyDescent="0.2">
      <c r="B230" s="245" t="s">
        <v>139</v>
      </c>
      <c r="L230" s="247"/>
      <c r="P230" s="246"/>
      <c r="Q230" s="246"/>
      <c r="R230" s="246"/>
      <c r="S230" s="246"/>
      <c r="T230" s="246"/>
      <c r="U230" s="246"/>
      <c r="V230" s="246"/>
      <c r="W230" s="246"/>
      <c r="X230" s="246"/>
    </row>
    <row r="231" spans="2:24" s="245" customFormat="1" ht="12.75" x14ac:dyDescent="0.2">
      <c r="B231" s="245" t="s">
        <v>140</v>
      </c>
      <c r="L231" s="247"/>
      <c r="P231" s="246"/>
      <c r="Q231" s="246"/>
      <c r="R231" s="246"/>
      <c r="S231" s="246"/>
      <c r="T231" s="246"/>
      <c r="U231" s="246"/>
      <c r="V231" s="246"/>
      <c r="W231" s="246"/>
      <c r="X231" s="246"/>
    </row>
    <row r="232" spans="2:24" s="245" customFormat="1" ht="12.75" x14ac:dyDescent="0.2">
      <c r="B232" s="245" t="s">
        <v>141</v>
      </c>
      <c r="L232" s="247"/>
      <c r="P232" s="246"/>
      <c r="Q232" s="246"/>
      <c r="R232" s="246"/>
      <c r="S232" s="246"/>
      <c r="T232" s="246"/>
      <c r="U232" s="246"/>
      <c r="V232" s="246"/>
      <c r="W232" s="246"/>
      <c r="X232" s="246"/>
    </row>
    <row r="233" spans="2:24" s="245" customFormat="1" ht="12.75" x14ac:dyDescent="0.2">
      <c r="B233" s="245" t="s">
        <v>142</v>
      </c>
      <c r="L233" s="247"/>
      <c r="P233" s="246"/>
      <c r="Q233" s="246"/>
      <c r="R233" s="246"/>
      <c r="S233" s="246"/>
      <c r="T233" s="246"/>
      <c r="U233" s="246"/>
      <c r="V233" s="246"/>
      <c r="W233" s="246"/>
      <c r="X233" s="246"/>
    </row>
    <row r="234" spans="2:24" s="245" customFormat="1" ht="12.75" x14ac:dyDescent="0.2">
      <c r="B234" s="245" t="s">
        <v>143</v>
      </c>
      <c r="L234" s="247"/>
      <c r="P234" s="246"/>
      <c r="Q234" s="246"/>
      <c r="R234" s="246"/>
      <c r="S234" s="246"/>
      <c r="T234" s="246"/>
      <c r="U234" s="246"/>
      <c r="V234" s="246"/>
      <c r="W234" s="246"/>
      <c r="X234" s="246"/>
    </row>
    <row r="235" spans="2:24" s="245" customFormat="1" ht="12.75" x14ac:dyDescent="0.2">
      <c r="B235" s="245" t="s">
        <v>144</v>
      </c>
      <c r="L235" s="247"/>
      <c r="P235" s="246"/>
      <c r="Q235" s="246"/>
      <c r="R235" s="246"/>
      <c r="S235" s="246"/>
      <c r="T235" s="246"/>
      <c r="U235" s="246"/>
      <c r="V235" s="246"/>
      <c r="W235" s="246"/>
      <c r="X235" s="246"/>
    </row>
    <row r="236" spans="2:24" s="245" customFormat="1" ht="12.75" x14ac:dyDescent="0.2">
      <c r="B236" s="245" t="s">
        <v>145</v>
      </c>
      <c r="L236" s="247"/>
      <c r="P236" s="246"/>
      <c r="Q236" s="246"/>
      <c r="R236" s="246"/>
      <c r="S236" s="246"/>
      <c r="T236" s="246"/>
      <c r="U236" s="246"/>
      <c r="V236" s="246"/>
      <c r="W236" s="246"/>
      <c r="X236" s="246"/>
    </row>
    <row r="237" spans="2:24" s="245" customFormat="1" ht="12.75" x14ac:dyDescent="0.2">
      <c r="B237" s="245" t="s">
        <v>146</v>
      </c>
      <c r="L237" s="247"/>
      <c r="P237" s="246"/>
      <c r="Q237" s="246"/>
      <c r="R237" s="246"/>
      <c r="S237" s="246"/>
      <c r="T237" s="246"/>
      <c r="U237" s="246"/>
      <c r="V237" s="246"/>
      <c r="W237" s="246"/>
      <c r="X237" s="246"/>
    </row>
    <row r="238" spans="2:24" s="245" customFormat="1" ht="12.75" x14ac:dyDescent="0.2">
      <c r="B238" s="245" t="s">
        <v>147</v>
      </c>
      <c r="L238" s="247"/>
      <c r="P238" s="246"/>
      <c r="Q238" s="246"/>
      <c r="R238" s="246"/>
      <c r="S238" s="246"/>
      <c r="T238" s="246"/>
      <c r="U238" s="246"/>
      <c r="V238" s="246"/>
      <c r="W238" s="246"/>
      <c r="X238" s="246"/>
    </row>
    <row r="239" spans="2:24" s="245" customFormat="1" ht="12.75" x14ac:dyDescent="0.2">
      <c r="B239" s="245" t="s">
        <v>148</v>
      </c>
      <c r="L239" s="247"/>
      <c r="P239" s="246"/>
      <c r="Q239" s="246"/>
      <c r="R239" s="246"/>
      <c r="S239" s="246"/>
      <c r="T239" s="246"/>
      <c r="U239" s="246"/>
      <c r="V239" s="246"/>
      <c r="W239" s="246"/>
      <c r="X239" s="246"/>
    </row>
    <row r="240" spans="2:24" s="245" customFormat="1" ht="12.75" x14ac:dyDescent="0.2">
      <c r="B240" s="245" t="s">
        <v>149</v>
      </c>
      <c r="L240" s="247"/>
      <c r="P240" s="246"/>
      <c r="Q240" s="246"/>
      <c r="R240" s="246"/>
      <c r="S240" s="246"/>
      <c r="T240" s="246"/>
      <c r="U240" s="246"/>
      <c r="V240" s="246"/>
      <c r="W240" s="246"/>
      <c r="X240" s="246"/>
    </row>
    <row r="241" spans="2:24" s="245" customFormat="1" ht="12.75" x14ac:dyDescent="0.2">
      <c r="B241" s="245" t="s">
        <v>150</v>
      </c>
      <c r="L241" s="247"/>
      <c r="P241" s="246"/>
      <c r="Q241" s="246"/>
      <c r="R241" s="246"/>
      <c r="S241" s="246"/>
      <c r="T241" s="246"/>
      <c r="U241" s="246"/>
      <c r="V241" s="246"/>
      <c r="W241" s="246"/>
      <c r="X241" s="246"/>
    </row>
    <row r="242" spans="2:24" s="245" customFormat="1" ht="12.75" x14ac:dyDescent="0.2">
      <c r="B242" s="245" t="s">
        <v>151</v>
      </c>
      <c r="L242" s="247"/>
      <c r="P242" s="246"/>
      <c r="Q242" s="246"/>
      <c r="R242" s="246"/>
      <c r="S242" s="246"/>
      <c r="T242" s="246"/>
      <c r="U242" s="246"/>
      <c r="V242" s="246"/>
      <c r="W242" s="246"/>
      <c r="X242" s="246"/>
    </row>
    <row r="243" spans="2:24" s="245" customFormat="1" ht="12.75" x14ac:dyDescent="0.2">
      <c r="B243" s="245" t="s">
        <v>152</v>
      </c>
      <c r="L243" s="247"/>
      <c r="P243" s="246"/>
      <c r="Q243" s="246"/>
      <c r="R243" s="246"/>
      <c r="S243" s="246"/>
      <c r="T243" s="246"/>
      <c r="U243" s="246"/>
      <c r="V243" s="246"/>
      <c r="W243" s="246"/>
      <c r="X243" s="246"/>
    </row>
    <row r="244" spans="2:24" s="245" customFormat="1" ht="12.75" x14ac:dyDescent="0.2">
      <c r="B244" s="245" t="s">
        <v>153</v>
      </c>
      <c r="L244" s="247"/>
      <c r="P244" s="246"/>
      <c r="Q244" s="246"/>
      <c r="R244" s="246"/>
      <c r="S244" s="246"/>
      <c r="T244" s="246"/>
      <c r="U244" s="246"/>
      <c r="V244" s="246"/>
      <c r="W244" s="246"/>
      <c r="X244" s="246"/>
    </row>
    <row r="245" spans="2:24" s="245" customFormat="1" ht="12.75" x14ac:dyDescent="0.2">
      <c r="B245" s="245" t="s">
        <v>154</v>
      </c>
      <c r="L245" s="247"/>
      <c r="P245" s="246"/>
      <c r="Q245" s="246"/>
      <c r="R245" s="246"/>
      <c r="S245" s="246"/>
      <c r="T245" s="246"/>
      <c r="U245" s="246"/>
      <c r="V245" s="246"/>
      <c r="W245" s="246"/>
      <c r="X245" s="246"/>
    </row>
    <row r="246" spans="2:24" s="245" customFormat="1" ht="12.75" x14ac:dyDescent="0.2">
      <c r="B246" s="245" t="s">
        <v>155</v>
      </c>
      <c r="L246" s="247"/>
      <c r="P246" s="246"/>
      <c r="Q246" s="246"/>
      <c r="R246" s="246"/>
      <c r="S246" s="246"/>
      <c r="T246" s="246"/>
      <c r="U246" s="246"/>
      <c r="V246" s="246"/>
      <c r="W246" s="246"/>
      <c r="X246" s="246"/>
    </row>
    <row r="247" spans="2:24" s="245" customFormat="1" ht="12.75" x14ac:dyDescent="0.2">
      <c r="B247" s="245" t="s">
        <v>156</v>
      </c>
      <c r="L247" s="247"/>
      <c r="P247" s="246"/>
      <c r="Q247" s="246"/>
      <c r="R247" s="246"/>
      <c r="S247" s="246"/>
      <c r="T247" s="246"/>
      <c r="U247" s="246"/>
      <c r="V247" s="246"/>
      <c r="W247" s="246"/>
      <c r="X247" s="246"/>
    </row>
    <row r="248" spans="2:24" s="245" customFormat="1" ht="12.75" x14ac:dyDescent="0.2">
      <c r="B248" s="245" t="s">
        <v>157</v>
      </c>
      <c r="L248" s="247"/>
      <c r="P248" s="246"/>
      <c r="Q248" s="246"/>
      <c r="R248" s="246"/>
      <c r="S248" s="246"/>
      <c r="T248" s="246"/>
      <c r="U248" s="246"/>
      <c r="V248" s="246"/>
      <c r="W248" s="246"/>
      <c r="X248" s="246"/>
    </row>
    <row r="249" spans="2:24" s="245" customFormat="1" ht="12.75" x14ac:dyDescent="0.2">
      <c r="B249" s="245" t="s">
        <v>158</v>
      </c>
      <c r="L249" s="247"/>
      <c r="P249" s="246"/>
      <c r="Q249" s="246"/>
      <c r="R249" s="246"/>
      <c r="S249" s="246"/>
      <c r="T249" s="246"/>
      <c r="U249" s="246"/>
      <c r="V249" s="246"/>
      <c r="W249" s="246"/>
      <c r="X249" s="246"/>
    </row>
    <row r="250" spans="2:24" s="245" customFormat="1" ht="12.75" x14ac:dyDescent="0.2">
      <c r="B250" s="245" t="s">
        <v>159</v>
      </c>
      <c r="L250" s="247"/>
      <c r="P250" s="246"/>
      <c r="Q250" s="246"/>
      <c r="R250" s="246"/>
      <c r="S250" s="246"/>
      <c r="T250" s="246"/>
      <c r="U250" s="246"/>
      <c r="V250" s="246"/>
      <c r="W250" s="246"/>
      <c r="X250" s="246"/>
    </row>
    <row r="251" spans="2:24" s="245" customFormat="1" ht="12.75" x14ac:dyDescent="0.2">
      <c r="B251" s="245" t="s">
        <v>160</v>
      </c>
      <c r="L251" s="247"/>
      <c r="P251" s="246"/>
      <c r="Q251" s="246"/>
      <c r="R251" s="246"/>
      <c r="S251" s="246"/>
      <c r="T251" s="246"/>
      <c r="U251" s="246"/>
      <c r="V251" s="246"/>
      <c r="W251" s="246"/>
      <c r="X251" s="246"/>
    </row>
    <row r="252" spans="2:24" s="245" customFormat="1" ht="12.75" x14ac:dyDescent="0.2">
      <c r="B252" s="245" t="s">
        <v>161</v>
      </c>
      <c r="L252" s="247"/>
      <c r="P252" s="246"/>
      <c r="Q252" s="246"/>
      <c r="R252" s="246"/>
      <c r="S252" s="246"/>
      <c r="T252" s="246"/>
      <c r="U252" s="246"/>
      <c r="V252" s="246"/>
      <c r="W252" s="246"/>
      <c r="X252" s="246"/>
    </row>
    <row r="253" spans="2:24" s="245" customFormat="1" ht="12.75" x14ac:dyDescent="0.2">
      <c r="B253" s="245" t="s">
        <v>162</v>
      </c>
      <c r="L253" s="247"/>
      <c r="P253" s="246"/>
      <c r="Q253" s="246"/>
      <c r="R253" s="246"/>
      <c r="S253" s="246"/>
      <c r="T253" s="246"/>
      <c r="U253" s="246"/>
      <c r="V253" s="246"/>
      <c r="W253" s="246"/>
      <c r="X253" s="246"/>
    </row>
    <row r="254" spans="2:24" s="245" customFormat="1" ht="12.75" x14ac:dyDescent="0.2">
      <c r="B254" s="245" t="s">
        <v>163</v>
      </c>
      <c r="L254" s="247"/>
      <c r="P254" s="246"/>
      <c r="Q254" s="246"/>
      <c r="R254" s="246"/>
      <c r="S254" s="246"/>
      <c r="T254" s="246"/>
      <c r="U254" s="246"/>
      <c r="V254" s="246"/>
      <c r="W254" s="246"/>
      <c r="X254" s="246"/>
    </row>
    <row r="255" spans="2:24" s="245" customFormat="1" ht="12.75" x14ac:dyDescent="0.2">
      <c r="B255" s="245" t="s">
        <v>164</v>
      </c>
      <c r="L255" s="247"/>
      <c r="P255" s="246"/>
      <c r="Q255" s="246"/>
      <c r="R255" s="246"/>
      <c r="S255" s="246"/>
      <c r="T255" s="246"/>
      <c r="U255" s="246"/>
      <c r="V255" s="246"/>
      <c r="W255" s="246"/>
      <c r="X255" s="246"/>
    </row>
    <row r="256" spans="2:24" s="245" customFormat="1" ht="12.75" x14ac:dyDescent="0.2">
      <c r="B256" s="245" t="s">
        <v>165</v>
      </c>
      <c r="L256" s="247"/>
      <c r="P256" s="246"/>
      <c r="Q256" s="246"/>
      <c r="R256" s="246"/>
      <c r="S256" s="246"/>
      <c r="T256" s="246"/>
      <c r="U256" s="246"/>
      <c r="V256" s="246"/>
      <c r="W256" s="246"/>
      <c r="X256" s="246"/>
    </row>
    <row r="257" spans="12:24" s="245" customFormat="1" ht="12.75" x14ac:dyDescent="0.2">
      <c r="L257" s="247"/>
      <c r="P257" s="246"/>
      <c r="Q257" s="246"/>
      <c r="R257" s="246"/>
      <c r="S257" s="246"/>
      <c r="T257" s="246"/>
      <c r="U257" s="246"/>
      <c r="V257" s="246"/>
      <c r="W257" s="246"/>
      <c r="X257" s="246"/>
    </row>
    <row r="258" spans="12:24" s="245" customFormat="1" ht="12.75" x14ac:dyDescent="0.2">
      <c r="L258" s="247"/>
      <c r="P258" s="246"/>
      <c r="Q258" s="246"/>
      <c r="R258" s="246"/>
      <c r="S258" s="246"/>
      <c r="T258" s="246"/>
      <c r="U258" s="246"/>
      <c r="V258" s="246"/>
      <c r="W258" s="246"/>
      <c r="X258" s="246"/>
    </row>
    <row r="259" spans="12:24" s="245" customFormat="1" ht="12.75" x14ac:dyDescent="0.2">
      <c r="L259" s="247"/>
      <c r="P259" s="246"/>
      <c r="Q259" s="246"/>
      <c r="R259" s="246"/>
      <c r="S259" s="246"/>
      <c r="T259" s="246"/>
      <c r="U259" s="246"/>
      <c r="V259" s="246"/>
      <c r="W259" s="246"/>
      <c r="X259" s="246"/>
    </row>
    <row r="260" spans="12:24" s="245" customFormat="1" ht="12.75" x14ac:dyDescent="0.2">
      <c r="L260" s="247"/>
      <c r="P260" s="246"/>
      <c r="Q260" s="246"/>
      <c r="R260" s="246"/>
      <c r="S260" s="246"/>
      <c r="T260" s="246"/>
      <c r="U260" s="246"/>
      <c r="V260" s="246"/>
      <c r="W260" s="246"/>
      <c r="X260" s="246"/>
    </row>
    <row r="261" spans="12:24" s="245" customFormat="1" ht="12.75" x14ac:dyDescent="0.2">
      <c r="L261" s="247"/>
      <c r="P261" s="246"/>
      <c r="Q261" s="246"/>
      <c r="R261" s="246"/>
      <c r="S261" s="246"/>
      <c r="T261" s="246"/>
      <c r="U261" s="246"/>
      <c r="V261" s="246"/>
      <c r="W261" s="246"/>
      <c r="X261" s="246"/>
    </row>
    <row r="262" spans="12:24" s="245" customFormat="1" ht="12.75" x14ac:dyDescent="0.2">
      <c r="L262" s="247"/>
      <c r="P262" s="246"/>
      <c r="Q262" s="246"/>
      <c r="R262" s="246"/>
      <c r="S262" s="246"/>
      <c r="T262" s="246"/>
      <c r="U262" s="246"/>
      <c r="V262" s="246"/>
      <c r="W262" s="246"/>
      <c r="X262" s="246"/>
    </row>
    <row r="263" spans="12:24" s="245" customFormat="1" ht="12.75" x14ac:dyDescent="0.2">
      <c r="L263" s="247"/>
      <c r="P263" s="246"/>
      <c r="Q263" s="246"/>
      <c r="R263" s="246"/>
      <c r="S263" s="246"/>
      <c r="T263" s="246"/>
      <c r="U263" s="246"/>
      <c r="V263" s="246"/>
      <c r="W263" s="246"/>
      <c r="X263" s="246"/>
    </row>
    <row r="264" spans="12:24" s="245" customFormat="1" ht="12.75" x14ac:dyDescent="0.2">
      <c r="L264" s="247"/>
      <c r="P264" s="246"/>
      <c r="Q264" s="246"/>
      <c r="R264" s="246"/>
      <c r="S264" s="246"/>
      <c r="T264" s="246"/>
      <c r="U264" s="246"/>
      <c r="V264" s="246"/>
      <c r="W264" s="246"/>
      <c r="X264" s="246"/>
    </row>
    <row r="265" spans="12:24" s="245" customFormat="1" ht="12.75" x14ac:dyDescent="0.2">
      <c r="L265" s="247"/>
      <c r="P265" s="246"/>
      <c r="Q265" s="246"/>
      <c r="R265" s="246"/>
      <c r="S265" s="246"/>
      <c r="T265" s="246"/>
      <c r="U265" s="246"/>
      <c r="V265" s="246"/>
      <c r="W265" s="246"/>
      <c r="X265" s="246"/>
    </row>
    <row r="266" spans="12:24" s="245" customFormat="1" ht="12.75" x14ac:dyDescent="0.2">
      <c r="L266" s="247"/>
      <c r="P266" s="246"/>
      <c r="Q266" s="246"/>
      <c r="R266" s="246"/>
      <c r="S266" s="246"/>
      <c r="T266" s="246"/>
      <c r="U266" s="246"/>
      <c r="V266" s="246"/>
      <c r="W266" s="246"/>
      <c r="X266" s="246"/>
    </row>
    <row r="267" spans="12:24" s="245" customFormat="1" ht="12.75" x14ac:dyDescent="0.2">
      <c r="L267" s="247"/>
      <c r="P267" s="246"/>
      <c r="Q267" s="246"/>
      <c r="R267" s="246"/>
      <c r="S267" s="246"/>
      <c r="T267" s="246"/>
      <c r="U267" s="246"/>
      <c r="V267" s="246"/>
      <c r="W267" s="246"/>
      <c r="X267" s="246"/>
    </row>
    <row r="268" spans="12:24" s="245" customFormat="1" ht="12.75" x14ac:dyDescent="0.2">
      <c r="L268" s="247"/>
      <c r="P268" s="246"/>
      <c r="Q268" s="246"/>
      <c r="R268" s="246"/>
      <c r="S268" s="246"/>
      <c r="T268" s="246"/>
      <c r="U268" s="246"/>
      <c r="V268" s="246"/>
      <c r="W268" s="246"/>
      <c r="X268" s="246"/>
    </row>
  </sheetData>
  <sheetProtection algorithmName="SHA-512" hashValue="c+dM+P/iMBv9yxmbbBXB3ntTJwvxuXYV+sOjh1Npg7gMYgha1KfP2mhbqBBKw7Cgh2jaJZ/PjGLfXW4XwUEgJQ==" saltValue="ngEGWBVNrSbZhZfjgfK+0A==" spinCount="100000" sheet="1" selectLockedCells="1"/>
  <protectedRanges>
    <protectedRange algorithmName="SHA-512" hashValue="nmBGaULQky4Aa9lQoB9m2o15GBsLemhTQyV1Vxu+BhAKX2gXnO2r4om3vsqi9tnOKM5vMHvs4S1Z0NlqTsi68g==" saltValue="vPMrDMg+JpAdNhHo2fFZOQ==" spinCount="100000" sqref="B84 F84:F85 C25 B23:B24 C7 B21" name="DESCRIPTION"/>
  </protectedRanges>
  <mergeCells count="24">
    <mergeCell ref="B69:G69"/>
    <mergeCell ref="B70:G70"/>
    <mergeCell ref="D65:J65"/>
    <mergeCell ref="D66:J66"/>
    <mergeCell ref="B64:G64"/>
    <mergeCell ref="D56:J56"/>
    <mergeCell ref="D55:J55"/>
    <mergeCell ref="D57:G57"/>
    <mergeCell ref="D58:G58"/>
    <mergeCell ref="D60:G60"/>
    <mergeCell ref="B54:G54"/>
    <mergeCell ref="B49:T49"/>
    <mergeCell ref="B1:G1"/>
    <mergeCell ref="B2:G2"/>
    <mergeCell ref="B3:G3"/>
    <mergeCell ref="B50:G50"/>
    <mergeCell ref="I3:Q3"/>
    <mergeCell ref="B16:G16"/>
    <mergeCell ref="B21:G21"/>
    <mergeCell ref="B45:G45"/>
    <mergeCell ref="C5:D5"/>
    <mergeCell ref="C7:D7"/>
    <mergeCell ref="C6:D6"/>
    <mergeCell ref="B30:G30"/>
  </mergeCells>
  <dataValidations count="5">
    <dataValidation showInputMessage="1" showErrorMessage="1" sqref="C5:C6 C18 C13:C15" xr:uid="{F483C057-85FA-46D1-9D25-77E459AEDD63}"/>
    <dataValidation type="textLength" operator="lessThanOrEqual" allowBlank="1" showInputMessage="1" showErrorMessage="1" sqref="B45:G45 B16:G16 B21:G21 B30:G30 B50:G50" xr:uid="{4A841932-5527-4990-B565-16440F7E6F69}">
      <formula1>1500</formula1>
    </dataValidation>
    <dataValidation type="list" showInputMessage="1" showErrorMessage="1" sqref="C7:D7" xr:uid="{73F2A060-75DD-4F8C-B90A-94A43A02C52A}">
      <formula1>$K$13:$K$15</formula1>
    </dataValidation>
    <dataValidation type="list" allowBlank="1" showInputMessage="1" showErrorMessage="1" sqref="C55:C58 C65:C66" xr:uid="{D35A8F88-3AF4-4E05-9DEC-8C1B48CFF117}">
      <formula1>"X,"</formula1>
    </dataValidation>
    <dataValidation type="list" allowBlank="1" showInputMessage="1" showErrorMessage="1" sqref="C60" xr:uid="{F779D38E-B7E4-4684-B69E-7AF7379AC802}">
      <formula1>"Yes,No"</formula1>
    </dataValidation>
  </dataValidations>
  <printOptions horizontalCentered="1"/>
  <pageMargins left="0.25" right="0.25" top="0.28999999999999998" bottom="0.3" header="0.3" footer="0.3"/>
  <pageSetup scale="5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E371-499D-4624-95D6-7D6DEE5D6E58}">
  <sheetPr codeName="Sheet2">
    <pageSetUpPr fitToPage="1"/>
  </sheetPr>
  <dimension ref="B1:AC209"/>
  <sheetViews>
    <sheetView showGridLines="0" view="pageBreakPreview" zoomScale="105" zoomScaleNormal="56" zoomScaleSheetLayoutView="100" workbookViewId="0">
      <selection activeCell="P1" sqref="P1:P1048576"/>
    </sheetView>
  </sheetViews>
  <sheetFormatPr defaultColWidth="10.42578125" defaultRowHeight="16.5" x14ac:dyDescent="0.3"/>
  <cols>
    <col min="1" max="1" width="3.5703125" style="222" customWidth="1"/>
    <col min="2" max="2" width="6.140625" style="529" customWidth="1"/>
    <col min="3" max="3" width="6.42578125" style="222" customWidth="1"/>
    <col min="4" max="4" width="6.28515625" style="222" customWidth="1"/>
    <col min="5" max="5" width="9.42578125" style="222" customWidth="1"/>
    <col min="6" max="6" width="22.140625" style="222" customWidth="1"/>
    <col min="7" max="7" width="4.28515625" style="222" customWidth="1"/>
    <col min="8" max="8" width="6.140625" style="222" customWidth="1"/>
    <col min="9" max="9" width="4.140625" style="222" customWidth="1"/>
    <col min="10" max="10" width="8.42578125" style="222" customWidth="1"/>
    <col min="11" max="11" width="6.28515625" style="222" customWidth="1"/>
    <col min="12" max="12" width="9.42578125" style="222" customWidth="1"/>
    <col min="13" max="13" width="23.85546875" style="222" customWidth="1"/>
    <col min="14" max="14" width="4.28515625" style="222" customWidth="1"/>
    <col min="15" max="15" width="6.5703125" style="222" customWidth="1"/>
    <col min="16" max="16" width="9.42578125" style="222" hidden="1" customWidth="1"/>
    <col min="17" max="17" width="6" style="222" customWidth="1"/>
    <col min="18" max="19" width="10.42578125" style="222" customWidth="1"/>
    <col min="20" max="16384" width="10.42578125" style="222"/>
  </cols>
  <sheetData>
    <row r="1" spans="2:16" s="418" customFormat="1" ht="15.75" x14ac:dyDescent="0.25">
      <c r="B1" s="945" t="s">
        <v>166</v>
      </c>
      <c r="C1" s="945"/>
      <c r="D1" s="945"/>
      <c r="E1" s="945"/>
      <c r="F1" s="945"/>
      <c r="G1" s="945"/>
      <c r="H1" s="945"/>
      <c r="I1" s="945"/>
      <c r="J1" s="945"/>
      <c r="K1" s="945"/>
      <c r="L1" s="945"/>
      <c r="M1" s="945"/>
      <c r="N1" s="945"/>
      <c r="O1" s="523"/>
      <c r="P1" s="417"/>
    </row>
    <row r="2" spans="2:16" s="418" customFormat="1" ht="30" customHeight="1" x14ac:dyDescent="0.25">
      <c r="B2" s="913" t="s">
        <v>167</v>
      </c>
      <c r="C2" s="913"/>
      <c r="D2" s="913"/>
      <c r="E2" s="913"/>
      <c r="F2" s="913"/>
      <c r="G2" s="913"/>
      <c r="H2" s="913"/>
      <c r="I2" s="913"/>
      <c r="J2" s="913"/>
      <c r="K2" s="913"/>
      <c r="L2" s="913"/>
      <c r="M2" s="913"/>
      <c r="N2" s="913"/>
      <c r="O2" s="524"/>
      <c r="P2" s="419"/>
    </row>
    <row r="3" spans="2:16" s="418" customFormat="1" ht="17.45" customHeight="1" x14ac:dyDescent="0.25">
      <c r="B3" s="921" t="str">
        <f>Instructions!B3</f>
        <v>Updated: February 2025</v>
      </c>
      <c r="C3" s="922"/>
      <c r="D3" s="922"/>
      <c r="E3" s="922"/>
      <c r="F3" s="922"/>
      <c r="G3" s="922"/>
      <c r="H3" s="922"/>
      <c r="I3" s="922"/>
      <c r="J3" s="922"/>
      <c r="K3" s="922"/>
      <c r="L3" s="922"/>
      <c r="M3" s="922"/>
      <c r="N3" s="923"/>
      <c r="O3" s="525"/>
      <c r="P3" s="417"/>
    </row>
    <row r="4" spans="2:16" ht="31.5" customHeight="1" x14ac:dyDescent="0.3">
      <c r="B4" s="946" t="s">
        <v>168</v>
      </c>
      <c r="C4" s="946"/>
      <c r="D4" s="946"/>
      <c r="E4" s="946"/>
      <c r="F4" s="946"/>
      <c r="G4" s="946"/>
      <c r="H4" s="946"/>
      <c r="I4" s="946"/>
      <c r="J4" s="946"/>
      <c r="K4" s="946"/>
      <c r="L4" s="946"/>
      <c r="M4" s="946"/>
      <c r="N4" s="946"/>
    </row>
    <row r="5" spans="2:16" s="421" customFormat="1" ht="20.45" customHeight="1" x14ac:dyDescent="0.3">
      <c r="B5" s="948" t="s">
        <v>169</v>
      </c>
      <c r="C5" s="948"/>
      <c r="D5" s="948"/>
      <c r="E5" s="948"/>
      <c r="F5" s="948"/>
      <c r="G5" s="948"/>
      <c r="H5" s="948"/>
      <c r="I5" s="948"/>
      <c r="J5" s="948"/>
      <c r="K5" s="948"/>
      <c r="L5" s="948"/>
      <c r="M5" s="948"/>
      <c r="N5" s="948"/>
      <c r="O5" s="521"/>
      <c r="P5" s="420"/>
    </row>
    <row r="6" spans="2:16" x14ac:dyDescent="0.3">
      <c r="P6" s="222" t="s">
        <v>170</v>
      </c>
    </row>
    <row r="7" spans="2:16" x14ac:dyDescent="0.3">
      <c r="B7" s="530"/>
      <c r="D7" s="963" t="str">
        <f>IF('A_Description and Fund Request'!C5="","",'A_Description and Fund Request'!C5)</f>
        <v/>
      </c>
      <c r="E7" s="963"/>
      <c r="F7" s="963"/>
      <c r="L7" s="380" t="s">
        <v>30</v>
      </c>
      <c r="M7" s="743" t="str">
        <f>IF('A_Description and Fund Request'!C6="","",'A_Description and Fund Request'!C6)</f>
        <v/>
      </c>
    </row>
    <row r="8" spans="2:16" x14ac:dyDescent="0.3">
      <c r="B8" s="530"/>
      <c r="C8" s="513"/>
      <c r="D8" s="513"/>
      <c r="E8" s="513"/>
      <c r="F8" s="513"/>
      <c r="G8" s="513"/>
      <c r="H8" s="513"/>
      <c r="I8" s="513"/>
      <c r="J8" s="513"/>
      <c r="K8" s="513"/>
      <c r="L8" s="527"/>
    </row>
    <row r="9" spans="2:16" x14ac:dyDescent="0.3">
      <c r="B9" s="530"/>
      <c r="C9" s="513"/>
      <c r="D9" s="961" t="e">
        <f>IF('A_Description and Fund Request'!#REF!="","",'A_Description and Fund Request'!#REF!)</f>
        <v>#REF!</v>
      </c>
      <c r="E9" s="962"/>
      <c r="F9" s="222" t="s">
        <v>171</v>
      </c>
      <c r="G9" s="513"/>
      <c r="H9" s="513"/>
      <c r="I9" s="513"/>
      <c r="L9" s="515" t="s">
        <v>172</v>
      </c>
      <c r="M9" s="744" t="e">
        <f>IF('A_Description and Fund Request'!#REF!="","",'A_Description and Fund Request'!#REF!)</f>
        <v>#REF!</v>
      </c>
    </row>
    <row r="10" spans="2:16" x14ac:dyDescent="0.3">
      <c r="B10" s="530"/>
      <c r="C10" s="513"/>
      <c r="D10" s="961" t="e">
        <f>IF('A_Description and Fund Request'!#REF!="","",'A_Description and Fund Request'!#REF!)</f>
        <v>#REF!</v>
      </c>
      <c r="E10" s="962"/>
      <c r="F10" s="222" t="s">
        <v>173</v>
      </c>
      <c r="G10" s="513"/>
      <c r="H10" s="513"/>
      <c r="I10" s="513"/>
      <c r="J10" s="514"/>
      <c r="L10" s="527"/>
    </row>
    <row r="11" spans="2:16" x14ac:dyDescent="0.3">
      <c r="B11" s="530"/>
      <c r="C11" s="513"/>
      <c r="D11" s="961" t="e">
        <f>IF('A_Description and Fund Request'!#REF!="","",'A_Description and Fund Request'!#REF!)</f>
        <v>#REF!</v>
      </c>
      <c r="E11" s="962"/>
      <c r="F11" s="222" t="s">
        <v>174</v>
      </c>
      <c r="G11" s="513"/>
      <c r="H11" s="513"/>
      <c r="I11" s="513"/>
      <c r="J11" s="514"/>
      <c r="L11" s="527"/>
    </row>
    <row r="12" spans="2:16" x14ac:dyDescent="0.3">
      <c r="B12" s="530"/>
      <c r="C12" s="513"/>
      <c r="D12" s="961" t="e">
        <f>IF('A_Description and Fund Request'!#REF!="","",'A_Description and Fund Request'!#REF!)</f>
        <v>#REF!</v>
      </c>
      <c r="E12" s="962"/>
      <c r="F12" s="222" t="s">
        <v>175</v>
      </c>
      <c r="G12" s="513"/>
      <c r="H12" s="513"/>
      <c r="I12" s="513"/>
      <c r="L12" s="515" t="s">
        <v>176</v>
      </c>
      <c r="M12" s="744" t="e">
        <f>IF('A_Description and Fund Request'!#REF!="","",'A_Description and Fund Request'!#REF!)</f>
        <v>#REF!</v>
      </c>
    </row>
    <row r="13" spans="2:16" x14ac:dyDescent="0.3">
      <c r="B13" s="530"/>
      <c r="C13" s="513"/>
      <c r="D13" s="961" t="e">
        <f>IF('A_Description and Fund Request'!#REF!="","",'A_Description and Fund Request'!#REF!)</f>
        <v>#REF!</v>
      </c>
      <c r="E13" s="962"/>
      <c r="F13" s="222" t="s">
        <v>177</v>
      </c>
      <c r="G13" s="513"/>
      <c r="H13" s="513"/>
      <c r="I13" s="513"/>
      <c r="J13" s="513"/>
      <c r="K13" s="513"/>
      <c r="L13" s="527"/>
    </row>
    <row r="14" spans="2:16" x14ac:dyDescent="0.3">
      <c r="B14" s="530"/>
      <c r="C14" s="513"/>
      <c r="E14" s="513"/>
      <c r="F14" s="513"/>
      <c r="G14" s="513"/>
      <c r="H14" s="513"/>
      <c r="I14" s="513"/>
      <c r="J14" s="513"/>
      <c r="K14" s="513"/>
      <c r="L14" s="527"/>
    </row>
    <row r="15" spans="2:16" s="503" customFormat="1" ht="20.45" customHeight="1" x14ac:dyDescent="0.3">
      <c r="B15" s="951" t="s">
        <v>178</v>
      </c>
      <c r="C15" s="952"/>
      <c r="D15" s="952"/>
      <c r="E15" s="952"/>
      <c r="F15" s="952"/>
      <c r="G15" s="952"/>
      <c r="H15" s="952"/>
      <c r="I15" s="952"/>
      <c r="J15" s="952"/>
      <c r="K15" s="952"/>
      <c r="L15" s="952"/>
      <c r="M15" s="952"/>
      <c r="N15" s="953"/>
    </row>
    <row r="16" spans="2:16" s="503" customFormat="1" ht="17.100000000000001" customHeight="1" x14ac:dyDescent="0.3">
      <c r="B16" s="955" t="s">
        <v>179</v>
      </c>
      <c r="C16" s="956"/>
      <c r="D16" s="956"/>
      <c r="E16" s="956"/>
      <c r="F16" s="956"/>
      <c r="G16" s="956"/>
      <c r="H16" s="956"/>
      <c r="I16" s="956"/>
      <c r="J16" s="956"/>
      <c r="K16" s="956"/>
      <c r="L16" s="956"/>
      <c r="M16" s="956"/>
      <c r="N16" s="957"/>
    </row>
    <row r="17" spans="2:15" s="503" customFormat="1" ht="17.100000000000001" customHeight="1" x14ac:dyDescent="0.3">
      <c r="B17" s="949" t="s">
        <v>180</v>
      </c>
      <c r="C17" s="950"/>
      <c r="D17" s="950"/>
      <c r="E17" s="950"/>
      <c r="F17" s="950"/>
      <c r="G17" s="950"/>
      <c r="H17" s="950"/>
      <c r="I17" s="950"/>
      <c r="J17" s="950"/>
      <c r="K17" s="950"/>
      <c r="L17" s="950"/>
      <c r="M17" s="950"/>
      <c r="N17" s="954"/>
    </row>
    <row r="18" spans="2:15" x14ac:dyDescent="0.3">
      <c r="B18" s="530">
        <v>1</v>
      </c>
      <c r="C18" s="440" t="s">
        <v>181</v>
      </c>
    </row>
    <row r="19" spans="2:15" x14ac:dyDescent="0.3">
      <c r="B19" s="530"/>
      <c r="C19" s="745"/>
      <c r="D19" s="222" t="s">
        <v>182</v>
      </c>
    </row>
    <row r="20" spans="2:15" x14ac:dyDescent="0.3">
      <c r="B20" s="530"/>
      <c r="C20" s="745"/>
      <c r="D20" s="222" t="s">
        <v>183</v>
      </c>
    </row>
    <row r="21" spans="2:15" x14ac:dyDescent="0.3">
      <c r="B21" s="530"/>
      <c r="C21" s="745"/>
      <c r="D21" s="222" t="s">
        <v>184</v>
      </c>
    </row>
    <row r="22" spans="2:15" ht="53.45" customHeight="1" x14ac:dyDescent="0.3">
      <c r="B22" s="530"/>
      <c r="E22" s="958" t="s">
        <v>185</v>
      </c>
      <c r="F22" s="958"/>
      <c r="G22" s="958"/>
      <c r="H22" s="958"/>
      <c r="I22" s="958"/>
      <c r="J22" s="958"/>
      <c r="K22" s="958"/>
    </row>
    <row r="23" spans="2:15" ht="20.100000000000001" customHeight="1" x14ac:dyDescent="0.3">
      <c r="B23" s="951" t="s">
        <v>186</v>
      </c>
      <c r="C23" s="952"/>
      <c r="D23" s="952"/>
      <c r="E23" s="952"/>
      <c r="F23" s="952"/>
      <c r="G23" s="952"/>
      <c r="H23" s="952"/>
      <c r="I23" s="952"/>
      <c r="J23" s="952"/>
      <c r="K23" s="952"/>
      <c r="L23" s="952"/>
      <c r="M23" s="952"/>
      <c r="N23" s="952"/>
      <c r="O23" s="953"/>
    </row>
    <row r="24" spans="2:15" ht="17.100000000000001" customHeight="1" x14ac:dyDescent="0.3">
      <c r="B24" s="949" t="s">
        <v>187</v>
      </c>
      <c r="C24" s="950"/>
      <c r="D24" s="950"/>
      <c r="E24" s="950"/>
      <c r="F24" s="950"/>
      <c r="G24" s="950"/>
      <c r="H24" s="950"/>
      <c r="I24" s="950"/>
      <c r="J24" s="950"/>
      <c r="K24" s="950"/>
      <c r="L24" s="950"/>
      <c r="M24" s="950"/>
      <c r="N24" s="950"/>
      <c r="O24" s="528"/>
    </row>
    <row r="25" spans="2:15" x14ac:dyDescent="0.3">
      <c r="B25" s="530">
        <v>2</v>
      </c>
      <c r="C25" s="238" t="s">
        <v>188</v>
      </c>
      <c r="D25" s="238"/>
      <c r="E25" s="238"/>
      <c r="F25" s="238"/>
      <c r="G25" s="238"/>
      <c r="H25" s="238"/>
      <c r="I25" s="238"/>
      <c r="J25" s="238"/>
      <c r="K25" s="238"/>
      <c r="L25" s="238"/>
      <c r="M25" s="238"/>
      <c r="N25" s="238"/>
    </row>
    <row r="26" spans="2:15" x14ac:dyDescent="0.3">
      <c r="B26" s="530"/>
      <c r="C26" s="745"/>
      <c r="D26" s="239" t="s">
        <v>189</v>
      </c>
      <c r="E26" s="238"/>
      <c r="F26" s="238"/>
      <c r="G26" s="238"/>
      <c r="H26" s="238"/>
      <c r="I26" s="238"/>
      <c r="J26" s="238"/>
      <c r="K26" s="238"/>
      <c r="L26" s="238"/>
      <c r="M26" s="238"/>
      <c r="N26" s="238"/>
    </row>
    <row r="27" spans="2:15" x14ac:dyDescent="0.3">
      <c r="B27" s="530"/>
      <c r="C27" s="745"/>
      <c r="D27" s="239" t="s">
        <v>190</v>
      </c>
      <c r="E27" s="238"/>
      <c r="F27" s="238"/>
      <c r="G27" s="238"/>
      <c r="H27" s="238"/>
      <c r="I27" s="238"/>
      <c r="J27" s="238"/>
      <c r="K27" s="238"/>
      <c r="L27" s="238"/>
      <c r="M27" s="238"/>
      <c r="N27" s="238"/>
    </row>
    <row r="28" spans="2:15" x14ac:dyDescent="0.3">
      <c r="B28" s="531"/>
      <c r="C28" s="238"/>
      <c r="D28" s="238"/>
      <c r="E28" s="238"/>
      <c r="F28" s="238"/>
      <c r="G28" s="238"/>
      <c r="H28" s="238"/>
      <c r="I28" s="238"/>
      <c r="J28" s="238"/>
      <c r="K28" s="238"/>
      <c r="L28" s="238"/>
      <c r="M28" s="238"/>
      <c r="N28" s="238"/>
    </row>
    <row r="29" spans="2:15" s="326" customFormat="1" ht="18" customHeight="1" x14ac:dyDescent="0.3">
      <c r="B29" s="530">
        <v>3</v>
      </c>
      <c r="C29" s="238" t="s">
        <v>191</v>
      </c>
      <c r="D29" s="238"/>
      <c r="G29" s="328"/>
      <c r="H29" s="328"/>
      <c r="I29" s="328"/>
      <c r="J29" s="328"/>
      <c r="K29" s="328"/>
      <c r="L29" s="328"/>
      <c r="M29" s="328"/>
      <c r="N29" s="328"/>
    </row>
    <row r="30" spans="2:15" x14ac:dyDescent="0.3">
      <c r="B30" s="530"/>
      <c r="C30" s="745"/>
      <c r="D30" s="239" t="s">
        <v>192</v>
      </c>
      <c r="G30" s="238"/>
      <c r="H30" s="238"/>
      <c r="I30" s="238"/>
      <c r="J30" s="238"/>
      <c r="K30" s="238"/>
      <c r="L30" s="238"/>
      <c r="M30" s="238"/>
      <c r="N30" s="238"/>
    </row>
    <row r="31" spans="2:15" x14ac:dyDescent="0.3">
      <c r="B31" s="530"/>
      <c r="C31" s="745"/>
      <c r="D31" s="239" t="s">
        <v>193</v>
      </c>
      <c r="G31" s="238"/>
      <c r="H31" s="238"/>
      <c r="I31" s="238"/>
      <c r="J31" s="238"/>
      <c r="K31" s="238"/>
      <c r="L31" s="238"/>
      <c r="M31" s="238"/>
      <c r="N31" s="238"/>
    </row>
    <row r="32" spans="2:15" x14ac:dyDescent="0.3">
      <c r="B32" s="530"/>
      <c r="C32" s="745"/>
      <c r="D32" s="239" t="s">
        <v>194</v>
      </c>
      <c r="G32" s="238"/>
      <c r="H32" s="238"/>
      <c r="I32" s="238"/>
      <c r="J32" s="238"/>
      <c r="K32" s="238"/>
      <c r="L32" s="238"/>
      <c r="M32" s="238"/>
      <c r="N32" s="238"/>
    </row>
    <row r="33" spans="2:14" x14ac:dyDescent="0.3">
      <c r="B33" s="530"/>
      <c r="C33" s="557" t="s">
        <v>195</v>
      </c>
      <c r="D33" s="239"/>
      <c r="G33" s="238"/>
      <c r="H33" s="238"/>
      <c r="I33" s="238"/>
      <c r="J33" s="238"/>
      <c r="K33" s="238"/>
      <c r="L33" s="238"/>
      <c r="M33" s="238"/>
      <c r="N33" s="238"/>
    </row>
    <row r="34" spans="2:14" ht="14.1" customHeight="1" x14ac:dyDescent="0.3">
      <c r="B34" s="530"/>
      <c r="C34" s="745"/>
      <c r="D34" s="555" t="s">
        <v>196</v>
      </c>
      <c r="E34" s="522"/>
      <c r="F34" s="522"/>
      <c r="G34" s="522"/>
      <c r="H34" s="522"/>
      <c r="I34" s="238"/>
      <c r="J34" s="238"/>
      <c r="K34" s="238"/>
      <c r="L34" s="238"/>
      <c r="M34" s="238"/>
      <c r="N34" s="238"/>
    </row>
    <row r="35" spans="2:14" ht="14.1" customHeight="1" x14ac:dyDescent="0.3">
      <c r="B35" s="530"/>
      <c r="C35" s="745"/>
      <c r="D35" s="555" t="s">
        <v>197</v>
      </c>
      <c r="E35" s="522"/>
      <c r="F35" s="522"/>
      <c r="G35" s="522"/>
      <c r="H35" s="238"/>
      <c r="I35" s="238"/>
      <c r="J35" s="238"/>
      <c r="K35" s="238"/>
      <c r="L35" s="238"/>
      <c r="M35" s="238"/>
      <c r="N35" s="238"/>
    </row>
    <row r="36" spans="2:14" x14ac:dyDescent="0.3">
      <c r="E36" s="238"/>
      <c r="F36" s="238"/>
      <c r="G36" s="238"/>
      <c r="H36" s="238"/>
      <c r="I36" s="238"/>
      <c r="J36" s="238"/>
      <c r="K36" s="238"/>
      <c r="L36" s="238"/>
      <c r="M36" s="238"/>
      <c r="N36" s="238"/>
    </row>
    <row r="37" spans="2:14" x14ac:dyDescent="0.3">
      <c r="B37" s="530">
        <v>4</v>
      </c>
      <c r="C37" s="238" t="s">
        <v>198</v>
      </c>
      <c r="D37" s="238"/>
      <c r="E37" s="238"/>
      <c r="F37" s="238"/>
      <c r="G37" s="239"/>
      <c r="H37" s="239"/>
      <c r="I37" s="239"/>
      <c r="J37" s="239"/>
      <c r="K37" s="239"/>
      <c r="L37" s="239"/>
      <c r="M37" s="239"/>
      <c r="N37" s="239"/>
    </row>
    <row r="38" spans="2:14" x14ac:dyDescent="0.3">
      <c r="B38" s="530"/>
      <c r="C38" s="745"/>
      <c r="D38" s="239" t="s">
        <v>199</v>
      </c>
      <c r="E38" s="239"/>
      <c r="F38" s="238"/>
      <c r="G38" s="239"/>
      <c r="H38" s="239"/>
      <c r="I38" s="239"/>
      <c r="J38" s="239"/>
      <c r="K38" s="239"/>
      <c r="L38" s="239"/>
      <c r="M38" s="239"/>
      <c r="N38" s="239"/>
    </row>
    <row r="39" spans="2:14" x14ac:dyDescent="0.3">
      <c r="B39" s="530"/>
      <c r="C39" s="745"/>
      <c r="D39" s="239" t="s">
        <v>200</v>
      </c>
      <c r="E39" s="239"/>
      <c r="F39" s="238"/>
      <c r="G39" s="239"/>
      <c r="H39" s="239"/>
      <c r="I39" s="239"/>
      <c r="J39" s="239"/>
      <c r="K39" s="239"/>
      <c r="L39" s="239"/>
      <c r="M39" s="239"/>
      <c r="N39" s="239"/>
    </row>
    <row r="40" spans="2:14" x14ac:dyDescent="0.3">
      <c r="B40" s="530"/>
      <c r="C40" s="239"/>
      <c r="D40" s="239"/>
      <c r="E40" s="239"/>
      <c r="F40" s="238"/>
      <c r="G40" s="239"/>
      <c r="H40" s="239"/>
      <c r="I40" s="239"/>
      <c r="J40" s="239"/>
      <c r="K40" s="239"/>
      <c r="L40" s="239"/>
      <c r="M40" s="239"/>
      <c r="N40" s="239"/>
    </row>
    <row r="41" spans="2:14" x14ac:dyDescent="0.3">
      <c r="B41" s="530">
        <v>5</v>
      </c>
      <c r="C41" s="238" t="s">
        <v>201</v>
      </c>
      <c r="D41" s="239"/>
      <c r="E41" s="239"/>
      <c r="F41" s="238"/>
      <c r="G41" s="239"/>
      <c r="H41" s="239"/>
      <c r="I41" s="239"/>
      <c r="J41" s="239"/>
      <c r="K41" s="239"/>
      <c r="L41" s="239"/>
      <c r="M41" s="239"/>
      <c r="N41" s="239"/>
    </row>
    <row r="42" spans="2:14" x14ac:dyDescent="0.3">
      <c r="B42" s="530"/>
      <c r="C42" s="745"/>
      <c r="D42" s="239" t="s">
        <v>202</v>
      </c>
      <c r="E42" s="239"/>
      <c r="F42" s="238"/>
      <c r="G42" s="239"/>
      <c r="H42" s="239"/>
      <c r="I42" s="239"/>
      <c r="J42" s="239"/>
      <c r="K42" s="239"/>
      <c r="L42" s="239"/>
      <c r="M42" s="239"/>
      <c r="N42" s="239"/>
    </row>
    <row r="43" spans="2:14" x14ac:dyDescent="0.3">
      <c r="B43" s="530"/>
      <c r="C43" s="745"/>
      <c r="D43" s="239" t="s">
        <v>203</v>
      </c>
      <c r="E43" s="239"/>
      <c r="F43" s="238"/>
      <c r="G43" s="239"/>
      <c r="H43" s="239"/>
      <c r="I43" s="239"/>
      <c r="J43" s="239"/>
      <c r="K43" s="239"/>
      <c r="L43" s="239"/>
      <c r="M43" s="239"/>
      <c r="N43" s="239"/>
    </row>
    <row r="44" spans="2:14" x14ac:dyDescent="0.3">
      <c r="B44" s="530"/>
      <c r="C44" s="745"/>
      <c r="D44" s="239" t="s">
        <v>204</v>
      </c>
      <c r="E44" s="239"/>
      <c r="F44" s="238"/>
      <c r="G44" s="239"/>
      <c r="H44" s="239"/>
      <c r="I44" s="239"/>
      <c r="J44" s="239"/>
      <c r="K44" s="239"/>
      <c r="L44" s="239"/>
      <c r="M44" s="239"/>
      <c r="N44" s="239"/>
    </row>
    <row r="45" spans="2:14" x14ac:dyDescent="0.3">
      <c r="B45" s="530"/>
      <c r="C45" s="239"/>
      <c r="D45" s="239"/>
      <c r="E45" s="239"/>
      <c r="F45" s="238"/>
      <c r="G45" s="239"/>
      <c r="H45" s="239"/>
      <c r="I45" s="239"/>
      <c r="J45" s="239"/>
      <c r="K45" s="239"/>
      <c r="L45" s="239"/>
      <c r="M45" s="239"/>
      <c r="N45" s="239"/>
    </row>
    <row r="46" spans="2:14" x14ac:dyDescent="0.3">
      <c r="B46" s="532">
        <v>6</v>
      </c>
      <c r="C46" s="238" t="s">
        <v>205</v>
      </c>
      <c r="D46" s="239"/>
      <c r="E46" s="239"/>
      <c r="F46" s="238"/>
      <c r="G46" s="239"/>
      <c r="H46" s="239"/>
      <c r="I46" s="239"/>
      <c r="J46" s="239"/>
      <c r="K46" s="239"/>
      <c r="L46" s="239"/>
      <c r="M46" s="239"/>
      <c r="N46" s="239"/>
    </row>
    <row r="47" spans="2:14" x14ac:dyDescent="0.3">
      <c r="B47" s="530"/>
      <c r="C47" s="294" t="s">
        <v>206</v>
      </c>
      <c r="D47" s="239"/>
      <c r="E47" s="239"/>
      <c r="F47" s="238"/>
      <c r="G47" s="239"/>
      <c r="H47" s="239"/>
      <c r="I47" s="239"/>
      <c r="J47" s="239"/>
      <c r="K47" s="239"/>
      <c r="L47" s="239"/>
      <c r="M47" s="239"/>
      <c r="N47" s="239"/>
    </row>
    <row r="48" spans="2:14" ht="14.1" customHeight="1" x14ac:dyDescent="0.3">
      <c r="B48" s="530"/>
      <c r="C48" s="745"/>
      <c r="D48" s="556" t="s">
        <v>207</v>
      </c>
      <c r="E48" s="556"/>
      <c r="F48" s="556"/>
      <c r="G48" s="556"/>
      <c r="H48" s="239"/>
      <c r="I48" s="239"/>
      <c r="J48" s="239"/>
      <c r="K48" s="239"/>
      <c r="L48" s="239"/>
      <c r="M48" s="239"/>
      <c r="N48" s="239"/>
    </row>
    <row r="49" spans="2:14" ht="14.1" customHeight="1" x14ac:dyDescent="0.3">
      <c r="B49" s="530"/>
      <c r="C49" s="745"/>
      <c r="D49" s="959" t="s">
        <v>208</v>
      </c>
      <c r="E49" s="959"/>
      <c r="F49" s="959"/>
      <c r="G49" s="959"/>
      <c r="H49" s="959"/>
      <c r="I49" s="959"/>
      <c r="J49" s="959"/>
      <c r="K49" s="959"/>
      <c r="L49" s="959"/>
      <c r="M49" s="959"/>
      <c r="N49" s="239"/>
    </row>
    <row r="50" spans="2:14" ht="15.6" customHeight="1" x14ac:dyDescent="0.3">
      <c r="B50" s="530"/>
      <c r="D50" s="959"/>
      <c r="E50" s="959"/>
      <c r="F50" s="959"/>
      <c r="G50" s="959"/>
      <c r="H50" s="959"/>
      <c r="I50" s="959"/>
      <c r="J50" s="959"/>
      <c r="K50" s="959"/>
      <c r="L50" s="959"/>
      <c r="M50" s="959"/>
      <c r="N50" s="239"/>
    </row>
    <row r="51" spans="2:14" x14ac:dyDescent="0.3">
      <c r="B51" s="530"/>
      <c r="C51" s="544" t="s">
        <v>209</v>
      </c>
      <c r="D51" s="239"/>
      <c r="E51" s="693"/>
      <c r="F51" s="693"/>
      <c r="G51" s="693"/>
      <c r="H51" s="693"/>
      <c r="I51" s="693"/>
      <c r="J51" s="693"/>
      <c r="K51" s="693"/>
      <c r="L51" s="693"/>
      <c r="M51" s="239"/>
      <c r="N51" s="239"/>
    </row>
    <row r="52" spans="2:14" ht="14.1" customHeight="1" x14ac:dyDescent="0.3">
      <c r="B52" s="530"/>
      <c r="C52" s="745"/>
      <c r="D52" s="556" t="s">
        <v>210</v>
      </c>
      <c r="E52" s="556"/>
      <c r="F52" s="556"/>
      <c r="G52" s="556"/>
      <c r="H52" s="543"/>
      <c r="I52" s="543"/>
      <c r="J52" s="543"/>
      <c r="K52" s="543"/>
      <c r="L52" s="543"/>
      <c r="M52" s="239"/>
      <c r="N52" s="239"/>
    </row>
    <row r="53" spans="2:14" ht="14.1" customHeight="1" x14ac:dyDescent="0.3">
      <c r="B53" s="530"/>
      <c r="C53" s="745"/>
      <c r="D53" s="959" t="s">
        <v>211</v>
      </c>
      <c r="E53" s="959"/>
      <c r="F53" s="959"/>
      <c r="G53" s="959"/>
      <c r="H53" s="959"/>
      <c r="I53" s="959"/>
      <c r="J53" s="959"/>
      <c r="K53" s="959"/>
      <c r="L53" s="959"/>
      <c r="M53" s="959"/>
      <c r="N53" s="239"/>
    </row>
    <row r="54" spans="2:14" ht="17.100000000000001" customHeight="1" x14ac:dyDescent="0.3">
      <c r="B54" s="530"/>
      <c r="C54" s="367"/>
      <c r="D54" s="959"/>
      <c r="E54" s="959"/>
      <c r="F54" s="959"/>
      <c r="G54" s="959"/>
      <c r="H54" s="959"/>
      <c r="I54" s="959"/>
      <c r="J54" s="959"/>
      <c r="K54" s="959"/>
      <c r="L54" s="959"/>
      <c r="M54" s="959"/>
      <c r="N54" s="239"/>
    </row>
    <row r="55" spans="2:14" x14ac:dyDescent="0.3">
      <c r="B55" s="530"/>
      <c r="C55" s="367"/>
      <c r="D55" s="481"/>
      <c r="E55" s="481"/>
      <c r="F55" s="481"/>
      <c r="G55" s="481"/>
      <c r="H55" s="481"/>
      <c r="I55" s="481"/>
      <c r="J55" s="481"/>
      <c r="K55" s="481"/>
      <c r="L55" s="481"/>
      <c r="M55" s="239"/>
      <c r="N55" s="239"/>
    </row>
    <row r="56" spans="2:14" x14ac:dyDescent="0.3">
      <c r="B56" s="530">
        <v>7</v>
      </c>
      <c r="C56" s="238" t="s">
        <v>212</v>
      </c>
      <c r="D56" s="239"/>
      <c r="E56" s="239"/>
      <c r="F56" s="238"/>
      <c r="G56" s="481"/>
      <c r="H56" s="481"/>
      <c r="I56" s="481"/>
      <c r="J56" s="481"/>
      <c r="K56" s="481"/>
      <c r="L56" s="481"/>
      <c r="M56" s="239"/>
      <c r="N56" s="239"/>
    </row>
    <row r="57" spans="2:14" ht="16.5" customHeight="1" x14ac:dyDescent="0.3">
      <c r="B57" s="530"/>
      <c r="C57" s="745"/>
      <c r="D57" s="556" t="s">
        <v>213</v>
      </c>
      <c r="E57" s="556"/>
      <c r="F57" s="556"/>
      <c r="G57" s="556"/>
      <c r="H57" s="543"/>
      <c r="I57" s="543"/>
      <c r="J57" s="543"/>
      <c r="K57" s="543"/>
      <c r="L57" s="543"/>
      <c r="M57" s="239"/>
      <c r="N57" s="239"/>
    </row>
    <row r="58" spans="2:14" ht="16.5" customHeight="1" x14ac:dyDescent="0.3">
      <c r="B58" s="530"/>
      <c r="C58" s="745"/>
      <c r="D58" s="556" t="s">
        <v>214</v>
      </c>
      <c r="E58" s="556"/>
      <c r="F58" s="556"/>
      <c r="G58" s="556"/>
      <c r="H58" s="543"/>
      <c r="I58" s="543"/>
      <c r="J58" s="543"/>
      <c r="K58" s="543"/>
      <c r="L58" s="543"/>
      <c r="M58" s="239"/>
      <c r="N58" s="239"/>
    </row>
    <row r="59" spans="2:14" ht="16.5" customHeight="1" x14ac:dyDescent="0.3">
      <c r="B59" s="530"/>
      <c r="C59" s="745"/>
      <c r="D59" s="944" t="s">
        <v>215</v>
      </c>
      <c r="E59" s="944"/>
      <c r="F59" s="944"/>
      <c r="G59" s="944"/>
      <c r="H59" s="944"/>
      <c r="I59" s="944"/>
      <c r="J59" s="944"/>
      <c r="K59" s="944"/>
      <c r="L59" s="944"/>
      <c r="M59" s="944"/>
      <c r="N59" s="239"/>
    </row>
    <row r="60" spans="2:14" ht="14.45" customHeight="1" x14ac:dyDescent="0.3">
      <c r="B60" s="530"/>
      <c r="C60"/>
      <c r="D60" s="944"/>
      <c r="E60" s="944"/>
      <c r="F60" s="944"/>
      <c r="G60" s="944"/>
      <c r="H60" s="944"/>
      <c r="I60" s="944"/>
      <c r="J60" s="944"/>
      <c r="K60" s="944"/>
      <c r="L60" s="944"/>
      <c r="M60" s="944"/>
      <c r="N60" s="239"/>
    </row>
    <row r="61" spans="2:14" ht="14.45" customHeight="1" x14ac:dyDescent="0.3">
      <c r="B61" s="530"/>
      <c r="C61"/>
      <c r="D61" s="697"/>
      <c r="E61" s="697"/>
      <c r="F61" s="697"/>
      <c r="G61" s="697"/>
      <c r="H61" s="697"/>
      <c r="I61" s="697"/>
      <c r="J61" s="697"/>
      <c r="K61" s="697"/>
      <c r="L61" s="697"/>
      <c r="M61" s="697"/>
      <c r="N61" s="239"/>
    </row>
    <row r="62" spans="2:14" x14ac:dyDescent="0.3">
      <c r="B62" s="530">
        <v>8</v>
      </c>
      <c r="C62" s="238" t="s">
        <v>216</v>
      </c>
      <c r="D62" s="239"/>
      <c r="E62" s="239"/>
      <c r="F62" s="238"/>
      <c r="G62" s="239"/>
      <c r="H62" s="239"/>
      <c r="I62" s="239"/>
      <c r="J62" s="239"/>
      <c r="K62" s="239"/>
      <c r="L62" s="239"/>
      <c r="M62" s="239"/>
      <c r="N62" s="239"/>
    </row>
    <row r="63" spans="2:14" x14ac:dyDescent="0.3">
      <c r="B63" s="530"/>
      <c r="C63" s="745"/>
      <c r="D63" s="222" t="s">
        <v>217</v>
      </c>
      <c r="E63" s="238"/>
      <c r="F63" s="238"/>
      <c r="G63" s="239"/>
      <c r="H63" s="239"/>
      <c r="I63" s="239"/>
      <c r="J63" s="239"/>
      <c r="K63" s="239"/>
      <c r="L63" s="239"/>
      <c r="M63" s="239"/>
      <c r="N63" s="239"/>
    </row>
    <row r="64" spans="2:14" x14ac:dyDescent="0.3">
      <c r="B64" s="530"/>
      <c r="C64" s="745"/>
      <c r="D64" s="222" t="s">
        <v>218</v>
      </c>
      <c r="E64" s="238"/>
      <c r="F64" s="238"/>
      <c r="G64" s="239"/>
      <c r="H64" s="239"/>
      <c r="I64" s="239"/>
      <c r="J64" s="239"/>
      <c r="K64" s="239"/>
      <c r="L64" s="239"/>
      <c r="M64" s="239"/>
      <c r="N64" s="239"/>
    </row>
    <row r="65" spans="2:29" x14ac:dyDescent="0.3">
      <c r="B65" s="530"/>
      <c r="C65" s="238"/>
      <c r="D65" s="238"/>
      <c r="E65" s="238"/>
      <c r="F65" s="238"/>
      <c r="G65" s="239"/>
      <c r="H65" s="239"/>
      <c r="I65" s="239"/>
      <c r="J65" s="239"/>
      <c r="K65" s="239"/>
      <c r="L65" s="239"/>
      <c r="M65" s="239"/>
      <c r="N65" s="239"/>
    </row>
    <row r="66" spans="2:29" x14ac:dyDescent="0.3">
      <c r="B66" s="530">
        <v>9</v>
      </c>
      <c r="C66" s="238" t="s">
        <v>219</v>
      </c>
      <c r="D66" s="238"/>
      <c r="E66" s="238"/>
      <c r="F66" s="238"/>
      <c r="G66" s="239"/>
      <c r="H66" s="239"/>
      <c r="I66" s="239"/>
      <c r="J66" s="239"/>
      <c r="K66" s="239"/>
      <c r="L66" s="239"/>
      <c r="M66" s="239"/>
      <c r="N66" s="239"/>
    </row>
    <row r="67" spans="2:29" x14ac:dyDescent="0.3">
      <c r="B67" s="530"/>
      <c r="C67" s="240" t="s">
        <v>220</v>
      </c>
      <c r="D67" s="238"/>
      <c r="E67" s="238"/>
      <c r="F67" s="238"/>
      <c r="G67" s="239"/>
      <c r="H67" s="239"/>
      <c r="I67" s="239"/>
      <c r="J67" s="239"/>
      <c r="K67" s="239"/>
      <c r="L67" s="239"/>
      <c r="M67" s="239"/>
      <c r="N67" s="239"/>
    </row>
    <row r="68" spans="2:29" x14ac:dyDescent="0.3">
      <c r="B68" s="530"/>
      <c r="D68" s="222" t="s">
        <v>221</v>
      </c>
      <c r="F68" s="238"/>
      <c r="G68" s="239"/>
      <c r="H68" s="239"/>
      <c r="I68" s="239"/>
      <c r="J68" s="239"/>
      <c r="K68" s="239"/>
      <c r="L68" s="239"/>
      <c r="M68" s="239"/>
      <c r="N68" s="239"/>
    </row>
    <row r="69" spans="2:29" x14ac:dyDescent="0.3">
      <c r="B69" s="530"/>
      <c r="D69" s="745"/>
      <c r="E69" s="222" t="s">
        <v>222</v>
      </c>
      <c r="F69" s="238"/>
      <c r="G69" s="239"/>
      <c r="H69" s="239"/>
      <c r="I69" s="239"/>
      <c r="J69" s="239"/>
      <c r="K69" s="239"/>
      <c r="L69" s="239"/>
      <c r="M69" s="239"/>
      <c r="N69" s="239"/>
    </row>
    <row r="70" spans="2:29" x14ac:dyDescent="0.3">
      <c r="B70" s="533"/>
      <c r="D70" s="745"/>
      <c r="E70" s="222" t="s">
        <v>223</v>
      </c>
      <c r="F70" s="238"/>
      <c r="G70" s="239"/>
      <c r="H70" s="239"/>
      <c r="I70" s="239"/>
      <c r="J70" s="239"/>
      <c r="K70" s="239"/>
      <c r="L70" s="239"/>
      <c r="M70" s="239"/>
      <c r="N70" s="239"/>
    </row>
    <row r="71" spans="2:29" x14ac:dyDescent="0.3">
      <c r="B71" s="533"/>
      <c r="D71" s="238"/>
      <c r="E71" s="238"/>
      <c r="F71" s="238"/>
      <c r="G71" s="239"/>
      <c r="H71" s="239"/>
      <c r="I71" s="239"/>
      <c r="J71" s="239"/>
      <c r="K71" s="239"/>
      <c r="L71" s="239"/>
      <c r="M71" s="239"/>
      <c r="N71" s="239"/>
    </row>
    <row r="72" spans="2:29" x14ac:dyDescent="0.3">
      <c r="B72" s="533"/>
      <c r="C72" s="240" t="s">
        <v>224</v>
      </c>
      <c r="E72" s="238"/>
      <c r="F72" s="238"/>
      <c r="G72" s="239"/>
      <c r="H72" s="239"/>
      <c r="I72" s="239"/>
      <c r="J72" s="239"/>
      <c r="K72" s="239"/>
      <c r="L72" s="239"/>
      <c r="M72" s="239"/>
      <c r="N72" s="239"/>
    </row>
    <row r="73" spans="2:29" x14ac:dyDescent="0.3">
      <c r="B73" s="533"/>
      <c r="D73" s="222" t="s">
        <v>221</v>
      </c>
      <c r="E73" s="238"/>
      <c r="F73" s="238"/>
      <c r="G73" s="239"/>
      <c r="H73" s="239"/>
      <c r="I73" s="239"/>
      <c r="J73" s="239"/>
      <c r="K73" s="239"/>
      <c r="L73" s="239"/>
      <c r="M73" s="239"/>
      <c r="N73" s="239"/>
    </row>
    <row r="74" spans="2:29" x14ac:dyDescent="0.3">
      <c r="B74" s="533"/>
      <c r="D74" s="745"/>
      <c r="E74" s="239" t="s">
        <v>225</v>
      </c>
      <c r="F74" s="238"/>
      <c r="G74" s="239"/>
      <c r="H74" s="239"/>
      <c r="I74" s="239"/>
      <c r="J74" s="239"/>
      <c r="K74" s="239"/>
      <c r="L74" s="239"/>
      <c r="M74" s="239"/>
      <c r="N74" s="239"/>
    </row>
    <row r="75" spans="2:29" x14ac:dyDescent="0.3">
      <c r="B75" s="533"/>
      <c r="D75" s="745"/>
      <c r="E75" s="239" t="s">
        <v>226</v>
      </c>
      <c r="F75" s="238"/>
      <c r="G75" s="239"/>
      <c r="H75" s="239"/>
      <c r="I75" s="239"/>
      <c r="J75" s="239"/>
      <c r="K75" s="239"/>
      <c r="L75" s="239"/>
      <c r="M75" s="239"/>
      <c r="N75" s="239"/>
    </row>
    <row r="76" spans="2:29" x14ac:dyDescent="0.3">
      <c r="B76" s="533"/>
      <c r="D76" s="745"/>
      <c r="E76" s="239" t="s">
        <v>227</v>
      </c>
      <c r="F76" s="238"/>
      <c r="G76" s="239"/>
      <c r="H76" s="239"/>
      <c r="I76" s="239"/>
      <c r="J76" s="239"/>
      <c r="K76" s="239"/>
      <c r="L76" s="239"/>
      <c r="M76" s="239"/>
      <c r="N76" s="239"/>
    </row>
    <row r="77" spans="2:29" x14ac:dyDescent="0.3">
      <c r="G77" s="239"/>
      <c r="H77" s="239"/>
      <c r="I77" s="239"/>
      <c r="J77" s="239"/>
      <c r="K77" s="239"/>
      <c r="L77" s="239"/>
      <c r="M77" s="239"/>
      <c r="N77" s="239"/>
    </row>
    <row r="78" spans="2:29" x14ac:dyDescent="0.3">
      <c r="B78" s="530">
        <v>10</v>
      </c>
      <c r="C78" s="502" t="s">
        <v>228</v>
      </c>
      <c r="G78" s="239"/>
      <c r="H78" s="239"/>
      <c r="I78" s="239"/>
      <c r="J78" s="239"/>
      <c r="K78" s="239"/>
      <c r="L78" s="239"/>
      <c r="M78" s="239"/>
      <c r="N78" s="239"/>
      <c r="R78" s="242"/>
      <c r="S78" s="205"/>
      <c r="T78" s="205"/>
      <c r="U78" s="205"/>
      <c r="V78" s="205"/>
      <c r="W78" s="205"/>
      <c r="X78" s="205"/>
      <c r="Y78" s="205"/>
      <c r="Z78" s="205"/>
      <c r="AA78" s="205"/>
      <c r="AB78" s="205"/>
      <c r="AC78" s="205"/>
    </row>
    <row r="79" spans="2:29" x14ac:dyDescent="0.3">
      <c r="B79" s="530"/>
      <c r="C79" s="294" t="s">
        <v>229</v>
      </c>
      <c r="G79" s="239"/>
      <c r="H79" s="239"/>
      <c r="I79" s="239"/>
      <c r="J79" s="239"/>
      <c r="K79" s="239"/>
      <c r="L79" s="239"/>
      <c r="M79" s="239"/>
      <c r="N79" s="239"/>
      <c r="R79" s="242"/>
      <c r="S79" s="205"/>
      <c r="T79" s="205"/>
      <c r="U79" s="205"/>
      <c r="V79" s="205"/>
      <c r="W79" s="205"/>
      <c r="X79" s="205"/>
      <c r="Y79" s="205"/>
      <c r="Z79" s="205"/>
      <c r="AA79" s="205"/>
      <c r="AB79" s="205"/>
      <c r="AC79" s="205"/>
    </row>
    <row r="80" spans="2:29" x14ac:dyDescent="0.3">
      <c r="B80" s="530"/>
      <c r="C80" s="745"/>
      <c r="D80" s="947" t="s">
        <v>230</v>
      </c>
      <c r="E80" s="947"/>
      <c r="F80" s="947"/>
      <c r="G80" s="947"/>
      <c r="H80" s="947"/>
      <c r="I80" s="947"/>
      <c r="J80" s="947"/>
      <c r="K80" s="947"/>
      <c r="L80" s="947"/>
      <c r="M80" s="239"/>
      <c r="N80" s="239"/>
      <c r="R80" s="242"/>
      <c r="S80" s="205"/>
      <c r="T80" s="205"/>
      <c r="U80" s="205"/>
      <c r="V80" s="205"/>
      <c r="W80" s="205"/>
      <c r="X80" s="205"/>
      <c r="Y80" s="205"/>
      <c r="Z80" s="205"/>
      <c r="AA80" s="205"/>
      <c r="AB80" s="205"/>
      <c r="AC80" s="205"/>
    </row>
    <row r="81" spans="2:29" x14ac:dyDescent="0.3">
      <c r="B81" s="530"/>
      <c r="C81"/>
      <c r="D81" s="947"/>
      <c r="E81" s="947"/>
      <c r="F81" s="947"/>
      <c r="G81" s="947"/>
      <c r="H81" s="947"/>
      <c r="I81" s="947"/>
      <c r="J81" s="947"/>
      <c r="K81" s="947"/>
      <c r="L81" s="947"/>
      <c r="M81" s="239"/>
      <c r="N81" s="239"/>
      <c r="R81" s="242"/>
      <c r="S81" s="205"/>
      <c r="T81" s="205"/>
      <c r="U81" s="205"/>
      <c r="V81" s="205"/>
      <c r="W81" s="205"/>
      <c r="X81" s="205"/>
      <c r="Y81" s="205"/>
      <c r="Z81" s="205"/>
      <c r="AA81" s="205"/>
      <c r="AB81" s="205"/>
      <c r="AC81" s="205"/>
    </row>
    <row r="82" spans="2:29" x14ac:dyDescent="0.3">
      <c r="B82" s="530"/>
      <c r="C82" s="294" t="s">
        <v>231</v>
      </c>
      <c r="D82" s="696"/>
      <c r="E82" s="696"/>
      <c r="F82" s="696"/>
      <c r="G82" s="696"/>
      <c r="H82" s="696"/>
      <c r="I82" s="696"/>
      <c r="J82" s="696"/>
      <c r="K82" s="696"/>
      <c r="L82" s="696"/>
      <c r="M82" s="239"/>
      <c r="N82" s="239"/>
      <c r="R82" s="242"/>
      <c r="S82" s="205"/>
      <c r="T82" s="205"/>
      <c r="U82" s="205"/>
      <c r="V82" s="205"/>
      <c r="W82" s="205"/>
      <c r="X82" s="205"/>
      <c r="Y82" s="205"/>
      <c r="Z82" s="205"/>
      <c r="AA82" s="205"/>
      <c r="AB82" s="205"/>
      <c r="AC82" s="205"/>
    </row>
    <row r="83" spans="2:29" x14ac:dyDescent="0.3">
      <c r="B83" s="530"/>
      <c r="C83" s="745"/>
      <c r="D83" s="947" t="s">
        <v>232</v>
      </c>
      <c r="E83" s="947"/>
      <c r="F83" s="947"/>
      <c r="G83" s="947"/>
      <c r="H83" s="947"/>
      <c r="I83" s="947"/>
      <c r="J83" s="947"/>
      <c r="K83" s="947"/>
      <c r="L83" s="947"/>
      <c r="M83" s="239"/>
      <c r="N83" s="239"/>
      <c r="R83" s="242"/>
      <c r="S83" s="205"/>
      <c r="T83" s="205"/>
      <c r="U83" s="205"/>
      <c r="V83" s="205"/>
      <c r="W83" s="205"/>
      <c r="X83" s="205"/>
      <c r="Y83" s="205"/>
      <c r="Z83" s="205"/>
      <c r="AA83" s="205"/>
      <c r="AB83" s="205"/>
      <c r="AC83" s="205"/>
    </row>
    <row r="84" spans="2:29" x14ac:dyDescent="0.3">
      <c r="B84" s="530"/>
      <c r="C84" s="294" t="s">
        <v>233</v>
      </c>
      <c r="D84" s="696"/>
      <c r="E84" s="696"/>
      <c r="F84" s="696"/>
      <c r="G84" s="696"/>
      <c r="H84" s="696"/>
      <c r="I84" s="696"/>
      <c r="J84" s="696"/>
      <c r="K84" s="696"/>
      <c r="L84" s="696"/>
      <c r="M84" s="239"/>
      <c r="N84" s="239"/>
      <c r="R84" s="242"/>
      <c r="S84" s="205"/>
      <c r="T84" s="205"/>
      <c r="U84" s="205"/>
      <c r="V84" s="205"/>
      <c r="W84" s="205"/>
      <c r="X84" s="205"/>
      <c r="Y84" s="205"/>
      <c r="Z84" s="205"/>
      <c r="AA84" s="205"/>
      <c r="AB84" s="205"/>
      <c r="AC84" s="205"/>
    </row>
    <row r="85" spans="2:29" x14ac:dyDescent="0.3">
      <c r="B85" s="530"/>
      <c r="C85" s="745"/>
      <c r="D85" s="222" t="s">
        <v>234</v>
      </c>
      <c r="G85" s="239"/>
      <c r="H85" s="239"/>
      <c r="I85" s="239"/>
      <c r="J85" s="239"/>
      <c r="K85" s="239"/>
      <c r="L85" s="239"/>
      <c r="M85" s="239"/>
      <c r="N85" s="239"/>
      <c r="R85" s="242"/>
      <c r="S85" s="205"/>
      <c r="T85" s="205"/>
      <c r="U85" s="205"/>
      <c r="V85" s="205"/>
      <c r="W85" s="205"/>
      <c r="X85" s="205"/>
      <c r="Y85" s="205"/>
      <c r="Z85" s="205"/>
      <c r="AA85" s="205"/>
      <c r="AB85" s="205"/>
      <c r="AC85" s="205"/>
    </row>
    <row r="86" spans="2:29" x14ac:dyDescent="0.3">
      <c r="B86" s="530"/>
      <c r="G86" s="239"/>
      <c r="H86" s="239"/>
      <c r="I86" s="239"/>
      <c r="J86" s="239"/>
      <c r="K86" s="239"/>
      <c r="L86" s="239"/>
      <c r="M86" s="239"/>
      <c r="N86" s="239"/>
      <c r="R86" s="242"/>
      <c r="S86" s="205"/>
      <c r="T86" s="205"/>
      <c r="U86" s="205"/>
      <c r="V86" s="205"/>
      <c r="W86" s="205"/>
      <c r="X86" s="205"/>
      <c r="Y86" s="205"/>
      <c r="Z86" s="205"/>
      <c r="AA86" s="205"/>
      <c r="AB86" s="205"/>
      <c r="AC86" s="205"/>
    </row>
    <row r="87" spans="2:29" x14ac:dyDescent="0.3">
      <c r="B87" s="530">
        <v>11</v>
      </c>
      <c r="C87" s="327" t="s">
        <v>235</v>
      </c>
      <c r="D87" s="326"/>
      <c r="E87" s="238"/>
      <c r="F87" s="238"/>
      <c r="G87" s="239"/>
      <c r="H87" s="239"/>
      <c r="I87" s="239"/>
      <c r="J87" s="239"/>
      <c r="K87" s="239"/>
      <c r="L87" s="239"/>
      <c r="M87" s="239"/>
      <c r="N87" s="239"/>
      <c r="R87" s="236"/>
      <c r="S87" s="205"/>
      <c r="T87" s="205"/>
      <c r="U87" s="205"/>
      <c r="V87" s="205"/>
      <c r="W87" s="205"/>
      <c r="X87" s="205"/>
      <c r="Y87" s="205"/>
      <c r="Z87" s="205"/>
      <c r="AA87" s="205"/>
      <c r="AB87" s="205"/>
      <c r="AC87" s="205"/>
    </row>
    <row r="88" spans="2:29" x14ac:dyDescent="0.3">
      <c r="B88" s="530"/>
      <c r="C88" s="745"/>
      <c r="D88" s="222" t="s">
        <v>236</v>
      </c>
      <c r="F88" s="238"/>
      <c r="G88" s="239"/>
      <c r="H88" s="239"/>
      <c r="I88" s="239"/>
      <c r="J88" s="239"/>
      <c r="K88" s="239"/>
      <c r="L88" s="239"/>
      <c r="M88" s="239"/>
      <c r="N88" s="239"/>
      <c r="R88" s="236"/>
      <c r="S88" s="205"/>
      <c r="T88" s="205"/>
      <c r="U88" s="205"/>
      <c r="V88" s="205"/>
      <c r="W88" s="205"/>
      <c r="X88" s="205"/>
      <c r="Y88" s="205"/>
      <c r="Z88" s="205"/>
      <c r="AA88" s="205"/>
      <c r="AB88" s="205"/>
      <c r="AC88" s="205"/>
    </row>
    <row r="89" spans="2:29" x14ac:dyDescent="0.3">
      <c r="B89" s="530"/>
      <c r="C89" s="745"/>
      <c r="D89" s="222" t="s">
        <v>237</v>
      </c>
      <c r="F89" s="239"/>
      <c r="G89" s="239"/>
      <c r="H89" s="239"/>
      <c r="I89" s="239"/>
      <c r="J89" s="239"/>
      <c r="K89" s="239"/>
      <c r="L89" s="239"/>
      <c r="M89" s="239"/>
      <c r="N89" s="239"/>
      <c r="R89" s="236"/>
      <c r="S89" s="205"/>
      <c r="T89" s="205"/>
      <c r="U89" s="205"/>
      <c r="V89" s="205"/>
      <c r="W89" s="205"/>
      <c r="X89" s="205"/>
      <c r="Y89" s="205"/>
      <c r="Z89" s="205"/>
      <c r="AA89" s="205"/>
      <c r="AB89" s="205"/>
      <c r="AC89" s="205"/>
    </row>
    <row r="90" spans="2:29" x14ac:dyDescent="0.3">
      <c r="B90" s="530"/>
      <c r="C90" s="745"/>
      <c r="D90" s="222" t="s">
        <v>238</v>
      </c>
      <c r="F90" s="239"/>
      <c r="G90" s="239"/>
      <c r="H90" s="239"/>
      <c r="I90" s="239"/>
      <c r="J90" s="239"/>
      <c r="K90" s="239"/>
      <c r="L90" s="239"/>
      <c r="M90" s="239"/>
      <c r="N90" s="239"/>
      <c r="R90" s="295"/>
      <c r="S90" s="205"/>
      <c r="T90" s="205"/>
      <c r="U90" s="205"/>
      <c r="V90" s="205"/>
      <c r="W90" s="205"/>
      <c r="X90" s="205"/>
      <c r="Y90" s="205"/>
      <c r="Z90" s="205"/>
      <c r="AA90" s="205"/>
      <c r="AB90" s="205"/>
      <c r="AC90" s="205"/>
    </row>
    <row r="91" spans="2:29" x14ac:dyDescent="0.3">
      <c r="B91" s="530"/>
      <c r="C91" s="745"/>
      <c r="D91" s="222" t="s">
        <v>239</v>
      </c>
      <c r="F91" s="239"/>
      <c r="G91" s="239"/>
      <c r="H91" s="239"/>
      <c r="I91" s="239"/>
      <c r="J91" s="239"/>
      <c r="K91" s="239"/>
      <c r="L91" s="239"/>
      <c r="M91" s="239"/>
      <c r="N91" s="239"/>
      <c r="R91" s="416"/>
      <c r="S91" s="698"/>
      <c r="T91" s="698"/>
      <c r="U91" s="698"/>
      <c r="V91" s="698"/>
      <c r="W91" s="698"/>
      <c r="X91" s="698"/>
      <c r="Y91" s="698"/>
      <c r="Z91" s="698"/>
      <c r="AA91" s="698"/>
      <c r="AB91" s="698"/>
      <c r="AC91" s="698"/>
    </row>
    <row r="92" spans="2:29" x14ac:dyDescent="0.3">
      <c r="B92" s="530"/>
      <c r="C92" s="745"/>
      <c r="D92" s="558" t="s">
        <v>240</v>
      </c>
      <c r="E92" s="558"/>
      <c r="F92" s="559"/>
      <c r="G92" s="559"/>
      <c r="H92" s="559"/>
      <c r="I92" s="559"/>
      <c r="J92" s="559"/>
      <c r="K92" s="559"/>
      <c r="L92" s="559"/>
      <c r="M92" s="239"/>
      <c r="N92" s="239"/>
      <c r="R92" s="236"/>
      <c r="S92" s="241"/>
      <c r="T92" s="205"/>
      <c r="U92" s="205"/>
      <c r="V92" s="205"/>
      <c r="W92" s="205"/>
      <c r="X92" s="205"/>
      <c r="Y92" s="205"/>
      <c r="Z92" s="205"/>
      <c r="AA92" s="205"/>
      <c r="AB92" s="205"/>
      <c r="AC92" s="205"/>
    </row>
    <row r="93" spans="2:29" ht="12" customHeight="1" x14ac:dyDescent="0.3">
      <c r="B93" s="533"/>
      <c r="C93" s="661"/>
      <c r="F93" s="239"/>
      <c r="G93" s="239"/>
      <c r="H93" s="239"/>
      <c r="I93" s="239"/>
      <c r="J93" s="239"/>
      <c r="K93" s="239"/>
      <c r="L93" s="239"/>
      <c r="M93" s="239"/>
      <c r="N93" s="239"/>
      <c r="R93" s="236"/>
      <c r="S93" s="241"/>
      <c r="T93" s="205"/>
      <c r="U93" s="205"/>
      <c r="V93" s="205"/>
      <c r="W93" s="205"/>
      <c r="X93" s="205"/>
      <c r="Y93" s="205"/>
      <c r="Z93" s="205"/>
      <c r="AA93" s="205"/>
      <c r="AB93" s="205"/>
      <c r="AC93" s="205"/>
    </row>
    <row r="94" spans="2:29" s="226" customFormat="1" ht="20.45" customHeight="1" x14ac:dyDescent="0.3">
      <c r="B94" s="964" t="s">
        <v>241</v>
      </c>
      <c r="C94" s="965"/>
      <c r="D94" s="965"/>
      <c r="E94" s="965"/>
      <c r="F94" s="965"/>
      <c r="G94" s="965"/>
      <c r="H94" s="965"/>
      <c r="I94" s="965"/>
      <c r="J94" s="965"/>
      <c r="K94" s="965"/>
      <c r="L94" s="965"/>
      <c r="M94" s="965"/>
      <c r="N94" s="966"/>
      <c r="R94" s="416"/>
      <c r="S94" s="960"/>
      <c r="T94" s="960"/>
      <c r="U94" s="960"/>
      <c r="V94" s="960"/>
      <c r="W94" s="960"/>
      <c r="X94" s="960"/>
      <c r="Y94" s="960"/>
      <c r="Z94" s="960"/>
      <c r="AA94" s="960"/>
      <c r="AB94" s="960"/>
      <c r="AC94" s="960"/>
    </row>
    <row r="95" spans="2:29" s="226" customFormat="1" x14ac:dyDescent="0.3">
      <c r="B95" s="542" t="s">
        <v>175</v>
      </c>
      <c r="D95" s="235"/>
      <c r="E95" s="235"/>
      <c r="F95" s="235"/>
      <c r="G95" s="235"/>
      <c r="H95" s="235"/>
      <c r="L95" s="232"/>
      <c r="M95" s="227"/>
      <c r="N95" s="227"/>
      <c r="R95" s="236"/>
      <c r="S95" s="416"/>
      <c r="T95" s="205"/>
      <c r="U95" s="205"/>
      <c r="V95" s="205"/>
      <c r="W95" s="205"/>
      <c r="X95" s="205"/>
      <c r="Y95" s="205"/>
      <c r="Z95" s="205"/>
      <c r="AA95" s="205"/>
      <c r="AB95" s="205"/>
      <c r="AC95" s="205"/>
    </row>
    <row r="96" spans="2:29" s="226" customFormat="1" x14ac:dyDescent="0.3">
      <c r="B96" s="530"/>
      <c r="C96" s="327" t="s">
        <v>242</v>
      </c>
      <c r="D96" s="233"/>
      <c r="E96" s="233"/>
      <c r="F96" s="233"/>
      <c r="G96" s="233"/>
      <c r="H96" s="233"/>
      <c r="L96" s="233"/>
      <c r="M96" s="233"/>
      <c r="R96" s="236"/>
      <c r="S96" s="416"/>
      <c r="T96" s="205"/>
      <c r="U96" s="205"/>
      <c r="V96" s="205"/>
      <c r="W96" s="205"/>
      <c r="X96" s="205"/>
      <c r="Y96" s="205"/>
      <c r="Z96" s="205"/>
      <c r="AA96" s="205"/>
      <c r="AB96" s="205"/>
      <c r="AC96" s="205"/>
    </row>
    <row r="97" spans="2:29" s="226" customFormat="1" x14ac:dyDescent="0.3">
      <c r="B97" s="530"/>
      <c r="C97" s="745"/>
      <c r="D97" s="222" t="s">
        <v>243</v>
      </c>
      <c r="E97" s="238"/>
      <c r="F97" s="222"/>
      <c r="G97" s="238"/>
      <c r="H97" s="238"/>
      <c r="L97" s="238"/>
      <c r="M97" s="222"/>
    </row>
    <row r="98" spans="2:29" s="226" customFormat="1" x14ac:dyDescent="0.3">
      <c r="B98" s="530"/>
      <c r="C98" s="238"/>
      <c r="D98" s="367"/>
      <c r="E98" s="367"/>
      <c r="F98" s="367"/>
      <c r="G98" s="367"/>
      <c r="H98" s="367"/>
      <c r="L98" s="367"/>
    </row>
    <row r="99" spans="2:29" s="226" customFormat="1" x14ac:dyDescent="0.3">
      <c r="B99" s="542" t="s">
        <v>244</v>
      </c>
      <c r="C99" s="235"/>
      <c r="D99" s="235"/>
      <c r="E99" s="367"/>
      <c r="F99" s="367"/>
      <c r="G99" s="367"/>
      <c r="H99" s="367"/>
      <c r="L99" s="367"/>
    </row>
    <row r="100" spans="2:29" s="226" customFormat="1" ht="14.1" customHeight="1" x14ac:dyDescent="0.3">
      <c r="B100" s="233"/>
      <c r="C100" s="327" t="s">
        <v>242</v>
      </c>
      <c r="D100" s="233"/>
      <c r="E100" s="227"/>
      <c r="F100" s="227"/>
      <c r="G100" s="227"/>
      <c r="H100" s="227"/>
      <c r="L100" s="551"/>
      <c r="M100" s="551"/>
      <c r="N100" s="551"/>
    </row>
    <row r="101" spans="2:29" s="226" customFormat="1" x14ac:dyDescent="0.3">
      <c r="B101" s="238"/>
      <c r="C101" s="745"/>
      <c r="D101" s="222" t="s">
        <v>243</v>
      </c>
      <c r="E101" s="227"/>
      <c r="F101" s="227"/>
      <c r="G101" s="227"/>
      <c r="H101" s="227"/>
      <c r="I101" s="227"/>
      <c r="J101" s="227"/>
      <c r="K101" s="551"/>
      <c r="L101" s="551"/>
      <c r="M101" s="551"/>
      <c r="N101" s="551"/>
    </row>
    <row r="102" spans="2:29" s="226" customFormat="1" ht="3" customHeight="1" x14ac:dyDescent="0.3">
      <c r="B102" s="545"/>
      <c r="C102" s="545"/>
      <c r="D102" s="545"/>
      <c r="E102" s="227"/>
      <c r="F102" s="227"/>
      <c r="G102" s="227"/>
      <c r="H102" s="227"/>
      <c r="I102" s="227"/>
    </row>
    <row r="103" spans="2:29" s="226" customFormat="1" ht="14.1" customHeight="1" x14ac:dyDescent="0.3">
      <c r="C103" s="547" t="s">
        <v>245</v>
      </c>
      <c r="D103" s="545"/>
      <c r="E103" s="227"/>
      <c r="F103" s="227"/>
      <c r="G103" s="227"/>
      <c r="H103" s="227"/>
      <c r="I103" s="227"/>
      <c r="M103" s="548"/>
      <c r="N103" s="548"/>
    </row>
    <row r="104" spans="2:29" s="226" customFormat="1" x14ac:dyDescent="0.3">
      <c r="B104" s="227"/>
      <c r="C104" s="745"/>
      <c r="D104" s="549" t="s">
        <v>246</v>
      </c>
      <c r="E104" s="227"/>
      <c r="F104" s="227"/>
      <c r="G104" s="227"/>
      <c r="H104" s="227"/>
      <c r="I104" s="227"/>
      <c r="J104" s="227"/>
      <c r="K104" s="548"/>
      <c r="L104" s="548"/>
      <c r="M104" s="548"/>
      <c r="N104" s="548"/>
    </row>
    <row r="105" spans="2:29" s="226" customFormat="1" x14ac:dyDescent="0.3">
      <c r="B105" s="530"/>
      <c r="C105" s="745"/>
      <c r="D105" s="226" t="s">
        <v>247</v>
      </c>
      <c r="E105" s="232"/>
      <c r="F105" s="227"/>
      <c r="G105" s="227"/>
      <c r="H105" s="227"/>
      <c r="I105" s="227"/>
      <c r="L105" s="550"/>
      <c r="M105" s="549"/>
      <c r="N105" s="549"/>
    </row>
    <row r="106" spans="2:29" s="226" customFormat="1" x14ac:dyDescent="0.3">
      <c r="B106" s="530"/>
      <c r="C106" s="745"/>
      <c r="D106" s="552" t="s">
        <v>248</v>
      </c>
      <c r="E106" s="552"/>
      <c r="F106" s="227"/>
      <c r="G106" s="227"/>
      <c r="H106" s="227"/>
      <c r="I106" s="227"/>
      <c r="L106" s="550"/>
      <c r="M106" s="549"/>
      <c r="N106" s="549"/>
    </row>
    <row r="107" spans="2:29" s="226" customFormat="1" x14ac:dyDescent="0.3">
      <c r="B107" s="530"/>
      <c r="C107" s="745"/>
      <c r="D107" s="549" t="s">
        <v>249</v>
      </c>
      <c r="E107" s="227"/>
      <c r="F107" s="227"/>
      <c r="G107" s="227"/>
      <c r="H107" s="227"/>
      <c r="I107" s="227"/>
      <c r="J107" s="227"/>
      <c r="L107" s="232"/>
    </row>
    <row r="108" spans="2:29" s="226" customFormat="1" ht="15" customHeight="1" x14ac:dyDescent="0.3">
      <c r="B108" s="534"/>
      <c r="C108" s="745"/>
      <c r="D108" s="549" t="s">
        <v>250</v>
      </c>
      <c r="E108" s="546"/>
      <c r="F108" s="546"/>
      <c r="G108" s="546"/>
      <c r="H108" s="546"/>
      <c r="I108" s="546"/>
      <c r="L108" s="546"/>
      <c r="M108" s="546"/>
      <c r="N108" s="546"/>
    </row>
    <row r="109" spans="2:29" s="226" customFormat="1" x14ac:dyDescent="0.3">
      <c r="B109" s="530"/>
      <c r="C109" s="745"/>
      <c r="D109" s="553" t="s">
        <v>251</v>
      </c>
      <c r="E109" s="233"/>
      <c r="F109" s="233"/>
      <c r="G109" s="233"/>
      <c r="H109" s="233"/>
      <c r="I109" s="233"/>
      <c r="J109" s="233"/>
      <c r="L109" s="232"/>
      <c r="R109" s="236"/>
      <c r="S109" s="416"/>
      <c r="T109" s="205"/>
      <c r="U109" s="205"/>
      <c r="V109" s="205"/>
      <c r="W109" s="205"/>
      <c r="X109" s="205"/>
      <c r="Y109" s="205"/>
      <c r="Z109" s="205"/>
      <c r="AA109" s="205"/>
      <c r="AB109" s="205"/>
      <c r="AC109" s="205"/>
    </row>
    <row r="110" spans="2:29" s="226" customFormat="1" ht="3" customHeight="1" x14ac:dyDescent="0.3">
      <c r="B110" s="533"/>
      <c r="C110" s="545"/>
      <c r="D110" s="554"/>
      <c r="E110" s="233"/>
      <c r="F110" s="233"/>
      <c r="G110" s="233"/>
      <c r="H110" s="233"/>
      <c r="I110" s="233"/>
      <c r="J110" s="233"/>
      <c r="L110" s="232"/>
      <c r="R110" s="236"/>
      <c r="S110" s="416"/>
      <c r="T110" s="205"/>
      <c r="U110" s="205"/>
      <c r="V110" s="205"/>
      <c r="W110" s="205"/>
      <c r="X110" s="205"/>
      <c r="Y110" s="205"/>
      <c r="Z110" s="205"/>
      <c r="AA110" s="205"/>
      <c r="AB110" s="205"/>
      <c r="AC110" s="205"/>
    </row>
    <row r="111" spans="2:29" s="226" customFormat="1" ht="20.45" customHeight="1" x14ac:dyDescent="0.3">
      <c r="B111" s="964" t="s">
        <v>252</v>
      </c>
      <c r="C111" s="965"/>
      <c r="D111" s="965"/>
      <c r="E111" s="965"/>
      <c r="F111" s="965"/>
      <c r="G111" s="965"/>
      <c r="H111" s="965"/>
      <c r="I111" s="965"/>
      <c r="J111" s="965"/>
      <c r="K111" s="965"/>
      <c r="L111" s="965"/>
      <c r="M111" s="965"/>
      <c r="N111" s="966"/>
      <c r="R111" s="416"/>
      <c r="S111" s="960"/>
      <c r="T111" s="960"/>
      <c r="U111" s="960"/>
      <c r="V111" s="960"/>
      <c r="W111" s="960"/>
      <c r="X111" s="960"/>
      <c r="Y111" s="960"/>
      <c r="Z111" s="960"/>
      <c r="AA111" s="960"/>
      <c r="AB111" s="960"/>
      <c r="AC111" s="960"/>
    </row>
    <row r="112" spans="2:29" s="226" customFormat="1" x14ac:dyDescent="0.3">
      <c r="B112" s="530"/>
      <c r="C112" s="234" t="s">
        <v>253</v>
      </c>
      <c r="D112" s="233"/>
      <c r="E112" s="233"/>
      <c r="F112" s="233"/>
      <c r="G112" s="233"/>
      <c r="H112" s="233"/>
      <c r="I112" s="233"/>
      <c r="J112" s="233"/>
      <c r="L112" s="232"/>
      <c r="R112" s="236"/>
      <c r="S112" s="416"/>
      <c r="T112" s="205"/>
      <c r="U112" s="205"/>
      <c r="V112" s="205"/>
      <c r="W112" s="205"/>
      <c r="X112" s="205"/>
      <c r="Y112" s="205"/>
      <c r="Z112" s="205"/>
      <c r="AA112" s="205"/>
      <c r="AB112" s="205"/>
      <c r="AC112" s="205"/>
    </row>
    <row r="113" spans="2:29" s="226" customFormat="1" x14ac:dyDescent="0.3">
      <c r="B113" s="530"/>
      <c r="C113" s="237" t="s">
        <v>254</v>
      </c>
      <c r="D113" s="233"/>
      <c r="E113" s="233"/>
      <c r="F113" s="233"/>
      <c r="G113" s="233"/>
      <c r="H113" s="233"/>
      <c r="I113" s="233"/>
      <c r="J113" s="233"/>
      <c r="L113" s="232"/>
      <c r="R113" s="236"/>
      <c r="S113" s="416"/>
      <c r="T113" s="205"/>
      <c r="U113" s="205"/>
      <c r="V113" s="205"/>
      <c r="W113" s="205"/>
      <c r="X113" s="205"/>
      <c r="Y113" s="205"/>
      <c r="Z113" s="205"/>
      <c r="AA113" s="205"/>
      <c r="AB113" s="205"/>
      <c r="AC113" s="205"/>
    </row>
    <row r="114" spans="2:29" s="226" customFormat="1" ht="6.75" customHeight="1" x14ac:dyDescent="0.3">
      <c r="B114" s="530"/>
      <c r="L114" s="232"/>
    </row>
    <row r="115" spans="2:29" s="226" customFormat="1" x14ac:dyDescent="0.3">
      <c r="B115" s="530"/>
      <c r="C115" s="238" t="s">
        <v>255</v>
      </c>
      <c r="D115" s="238"/>
      <c r="E115" s="238"/>
      <c r="F115" s="222"/>
      <c r="G115" s="238"/>
      <c r="H115" s="238"/>
      <c r="I115" s="238"/>
      <c r="J115" s="238"/>
      <c r="K115" s="222"/>
      <c r="L115" s="239"/>
    </row>
    <row r="116" spans="2:29" s="226" customFormat="1" ht="14.1" customHeight="1" x14ac:dyDescent="0.3">
      <c r="B116" s="530"/>
      <c r="C116" s="238"/>
      <c r="D116" s="941" t="s">
        <v>256</v>
      </c>
      <c r="E116" s="941"/>
      <c r="F116" s="941"/>
      <c r="G116" s="941"/>
      <c r="H116" s="941"/>
      <c r="I116" s="941"/>
      <c r="J116" s="941"/>
      <c r="K116" s="941"/>
      <c r="L116" s="941"/>
      <c r="M116" s="941"/>
    </row>
    <row r="117" spans="2:29" s="226" customFormat="1" x14ac:dyDescent="0.3">
      <c r="B117" s="530"/>
      <c r="C117" s="238"/>
      <c r="D117" s="941"/>
      <c r="E117" s="941"/>
      <c r="F117" s="941"/>
      <c r="G117" s="941"/>
      <c r="H117" s="941"/>
      <c r="I117" s="941"/>
      <c r="J117" s="941"/>
      <c r="K117" s="941"/>
      <c r="L117" s="941"/>
      <c r="M117" s="941"/>
    </row>
    <row r="118" spans="2:29" s="226" customFormat="1" x14ac:dyDescent="0.3">
      <c r="B118" s="530"/>
      <c r="C118" s="227"/>
      <c r="D118" s="227"/>
      <c r="E118" s="227"/>
      <c r="F118" s="227"/>
      <c r="G118" s="227"/>
      <c r="H118" s="227"/>
      <c r="I118" s="227"/>
      <c r="J118" s="227"/>
      <c r="L118" s="232"/>
    </row>
    <row r="119" spans="2:29" s="226" customFormat="1" ht="15" customHeight="1" x14ac:dyDescent="0.3">
      <c r="B119" s="534"/>
      <c r="C119" s="745"/>
      <c r="D119" s="944" t="s">
        <v>257</v>
      </c>
      <c r="E119" s="944"/>
      <c r="F119" s="944"/>
      <c r="G119" s="944"/>
      <c r="H119" s="944"/>
      <c r="I119" s="944"/>
      <c r="J119" s="944"/>
      <c r="K119" s="944"/>
      <c r="L119" s="944"/>
      <c r="M119" s="944"/>
    </row>
    <row r="120" spans="2:29" s="226" customFormat="1" ht="18.75" customHeight="1" x14ac:dyDescent="0.3">
      <c r="B120" s="534"/>
      <c r="C120" s="235"/>
      <c r="D120" s="944"/>
      <c r="E120" s="944"/>
      <c r="F120" s="944"/>
      <c r="G120" s="944"/>
      <c r="H120" s="944"/>
      <c r="I120" s="944"/>
      <c r="J120" s="944"/>
      <c r="K120" s="944"/>
      <c r="L120" s="944"/>
      <c r="M120" s="944"/>
    </row>
    <row r="121" spans="2:29" s="226" customFormat="1" x14ac:dyDescent="0.3">
      <c r="B121" s="530"/>
      <c r="C121" s="235"/>
      <c r="D121" s="235"/>
      <c r="E121" s="235"/>
      <c r="F121" s="235"/>
      <c r="G121" s="235"/>
      <c r="H121" s="235"/>
      <c r="I121" s="235"/>
      <c r="J121" s="235"/>
      <c r="K121" s="235"/>
      <c r="L121" s="232"/>
      <c r="M121" s="227"/>
      <c r="N121" s="227"/>
      <c r="R121" s="236"/>
      <c r="S121" s="416"/>
      <c r="T121" s="205"/>
      <c r="U121" s="205"/>
      <c r="V121" s="205"/>
      <c r="W121" s="205"/>
      <c r="X121" s="205"/>
      <c r="Y121" s="205"/>
      <c r="Z121" s="205"/>
      <c r="AA121" s="205"/>
      <c r="AB121" s="205"/>
      <c r="AC121" s="205"/>
    </row>
    <row r="122" spans="2:29" s="226" customFormat="1" x14ac:dyDescent="0.3">
      <c r="B122" s="530"/>
      <c r="C122" s="234" t="s">
        <v>258</v>
      </c>
      <c r="D122" s="233"/>
      <c r="E122" s="233"/>
      <c r="F122" s="233"/>
      <c r="G122" s="233"/>
      <c r="H122" s="233"/>
      <c r="I122" s="233"/>
      <c r="J122" s="233"/>
      <c r="L122" s="232"/>
      <c r="R122" s="236"/>
      <c r="S122" s="416"/>
      <c r="T122" s="205"/>
      <c r="U122" s="205"/>
      <c r="V122" s="205"/>
      <c r="W122" s="205"/>
      <c r="X122" s="205"/>
      <c r="Y122" s="205"/>
      <c r="Z122" s="205"/>
      <c r="AA122" s="205"/>
      <c r="AB122" s="205"/>
      <c r="AC122" s="205"/>
    </row>
    <row r="123" spans="2:29" s="226" customFormat="1" x14ac:dyDescent="0.3">
      <c r="B123" s="530"/>
      <c r="C123" s="237" t="s">
        <v>254</v>
      </c>
      <c r="D123" s="233"/>
      <c r="E123" s="233"/>
      <c r="F123" s="233"/>
      <c r="G123" s="233"/>
      <c r="H123" s="233"/>
      <c r="I123" s="233"/>
      <c r="J123" s="233"/>
      <c r="L123" s="232"/>
      <c r="R123" s="236"/>
      <c r="S123" s="416"/>
      <c r="T123" s="205"/>
      <c r="U123" s="205"/>
      <c r="V123" s="205"/>
      <c r="W123" s="205"/>
      <c r="X123" s="205"/>
      <c r="Y123" s="205"/>
      <c r="Z123" s="205"/>
      <c r="AA123" s="205"/>
      <c r="AB123" s="205"/>
      <c r="AC123" s="205"/>
    </row>
    <row r="124" spans="2:29" s="226" customFormat="1" ht="3" customHeight="1" x14ac:dyDescent="0.3">
      <c r="B124" s="530"/>
      <c r="L124" s="232"/>
    </row>
    <row r="125" spans="2:29" s="226" customFormat="1" x14ac:dyDescent="0.3">
      <c r="B125" s="530"/>
      <c r="C125" s="227" t="s">
        <v>259</v>
      </c>
      <c r="D125" s="227"/>
      <c r="E125" s="227"/>
      <c r="G125" s="227"/>
      <c r="H125" s="227"/>
      <c r="I125" s="227"/>
      <c r="J125" s="227"/>
      <c r="L125" s="232"/>
    </row>
    <row r="126" spans="2:29" s="226" customFormat="1" x14ac:dyDescent="0.3">
      <c r="B126" s="530"/>
      <c r="C126" s="227"/>
      <c r="D126" s="232" t="s">
        <v>260</v>
      </c>
      <c r="E126" s="227"/>
      <c r="F126" s="232"/>
      <c r="G126" s="227"/>
      <c r="H126" s="227"/>
      <c r="I126" s="227"/>
      <c r="J126" s="227"/>
      <c r="L126" s="232"/>
    </row>
    <row r="127" spans="2:29" s="226" customFormat="1" ht="3" customHeight="1" x14ac:dyDescent="0.3">
      <c r="B127" s="530"/>
      <c r="C127" s="227"/>
      <c r="D127" s="227"/>
      <c r="E127" s="227"/>
      <c r="F127" s="227"/>
      <c r="G127" s="227"/>
      <c r="H127" s="227"/>
      <c r="I127" s="227"/>
      <c r="J127" s="227"/>
      <c r="L127" s="232"/>
    </row>
    <row r="128" spans="2:29" s="226" customFormat="1" ht="15" customHeight="1" x14ac:dyDescent="0.3">
      <c r="B128" s="534"/>
      <c r="C128" s="745"/>
      <c r="D128" s="942" t="s">
        <v>261</v>
      </c>
      <c r="E128" s="942"/>
      <c r="F128" s="942"/>
      <c r="G128" s="942"/>
      <c r="H128" s="942"/>
      <c r="I128" s="942"/>
      <c r="J128" s="942"/>
      <c r="K128" s="942"/>
      <c r="L128" s="942"/>
      <c r="M128" s="942"/>
    </row>
    <row r="129" spans="2:14" s="226" customFormat="1" ht="32.1" customHeight="1" x14ac:dyDescent="0.3">
      <c r="B129" s="534"/>
      <c r="C129" s="227"/>
      <c r="D129" s="942"/>
      <c r="E129" s="942"/>
      <c r="F129" s="942"/>
      <c r="G129" s="942"/>
      <c r="H129" s="942"/>
      <c r="I129" s="942"/>
      <c r="J129" s="942"/>
      <c r="K129" s="942"/>
      <c r="L129" s="942"/>
      <c r="M129" s="942"/>
    </row>
    <row r="130" spans="2:14" s="226" customFormat="1" ht="14.1" customHeight="1" x14ac:dyDescent="0.3">
      <c r="B130" s="530"/>
      <c r="C130" s="745"/>
      <c r="D130" s="943" t="s">
        <v>262</v>
      </c>
      <c r="E130" s="943"/>
      <c r="F130" s="943"/>
      <c r="G130" s="943"/>
      <c r="H130" s="943"/>
      <c r="I130" s="943"/>
      <c r="J130" s="943"/>
      <c r="K130" s="943"/>
      <c r="L130" s="943"/>
      <c r="M130" s="943"/>
    </row>
    <row r="131" spans="2:14" s="226" customFormat="1" ht="57" customHeight="1" x14ac:dyDescent="0.3">
      <c r="B131" s="530"/>
      <c r="D131" s="943"/>
      <c r="E131" s="943"/>
      <c r="F131" s="943"/>
      <c r="G131" s="943"/>
      <c r="H131" s="943"/>
      <c r="I131" s="943"/>
      <c r="J131" s="943"/>
      <c r="K131" s="943"/>
      <c r="L131" s="943"/>
      <c r="M131" s="943"/>
    </row>
    <row r="132" spans="2:14" s="226" customFormat="1" ht="14.1" customHeight="1" x14ac:dyDescent="0.3">
      <c r="B132" s="535"/>
      <c r="C132" s="940" t="s">
        <v>263</v>
      </c>
      <c r="D132" s="940"/>
      <c r="E132" s="940"/>
      <c r="F132" s="940"/>
      <c r="G132" s="940"/>
      <c r="H132" s="940"/>
      <c r="I132" s="940"/>
      <c r="J132" s="940"/>
      <c r="K132" s="940"/>
      <c r="L132" s="940"/>
      <c r="M132" s="940"/>
      <c r="N132" s="940"/>
    </row>
    <row r="133" spans="2:14" s="226" customFormat="1" ht="33.75" customHeight="1" x14ac:dyDescent="0.3">
      <c r="B133" s="536"/>
      <c r="C133" s="940"/>
      <c r="D133" s="940"/>
      <c r="E133" s="940"/>
      <c r="F133" s="940"/>
      <c r="G133" s="940"/>
      <c r="H133" s="940"/>
      <c r="I133" s="940"/>
      <c r="J133" s="940"/>
      <c r="K133" s="940"/>
      <c r="L133" s="940"/>
      <c r="M133" s="940"/>
      <c r="N133" s="940"/>
    </row>
    <row r="134" spans="2:14" s="226" customFormat="1" x14ac:dyDescent="0.3">
      <c r="B134" s="534"/>
      <c r="C134"/>
      <c r="D134"/>
      <c r="E134"/>
      <c r="F134"/>
      <c r="G134"/>
      <c r="H134"/>
      <c r="I134"/>
      <c r="J134"/>
      <c r="K134"/>
      <c r="L134"/>
      <c r="M134" s="227"/>
      <c r="N134" s="227"/>
    </row>
    <row r="135" spans="2:14" hidden="1" x14ac:dyDescent="0.3">
      <c r="B135" s="967" t="s">
        <v>264</v>
      </c>
      <c r="C135" s="968"/>
      <c r="D135" s="968"/>
      <c r="E135" s="968"/>
      <c r="F135" s="968"/>
      <c r="G135" s="968"/>
      <c r="H135" s="968"/>
      <c r="I135" s="968"/>
      <c r="J135" s="968"/>
      <c r="K135" s="968"/>
      <c r="L135" s="969"/>
    </row>
    <row r="136" spans="2:14" hidden="1" x14ac:dyDescent="0.3">
      <c r="B136" s="970" t="s">
        <v>265</v>
      </c>
      <c r="C136" s="971"/>
      <c r="D136" s="971"/>
      <c r="E136" s="971"/>
      <c r="F136" s="971"/>
      <c r="G136" s="971"/>
      <c r="H136" s="971"/>
      <c r="I136" s="971"/>
      <c r="J136" s="971"/>
      <c r="K136" s="971"/>
      <c r="L136" s="972"/>
    </row>
    <row r="137" spans="2:14" hidden="1" x14ac:dyDescent="0.3">
      <c r="B137" s="970"/>
      <c r="C137" s="971"/>
      <c r="D137" s="971"/>
      <c r="E137" s="971"/>
      <c r="F137" s="971"/>
      <c r="G137" s="971"/>
      <c r="H137" s="971"/>
      <c r="I137" s="971"/>
      <c r="J137" s="971"/>
      <c r="K137" s="971"/>
      <c r="L137" s="972"/>
    </row>
    <row r="138" spans="2:14" hidden="1" x14ac:dyDescent="0.3">
      <c r="B138" s="537"/>
      <c r="C138" s="699"/>
      <c r="D138" s="699"/>
      <c r="E138" s="699"/>
      <c r="F138" s="699"/>
      <c r="G138" s="699"/>
      <c r="H138" s="699"/>
      <c r="I138" s="699"/>
      <c r="J138" s="699"/>
      <c r="K138" s="699"/>
      <c r="L138" s="700"/>
    </row>
    <row r="139" spans="2:14" hidden="1" x14ac:dyDescent="0.3">
      <c r="B139" s="534"/>
      <c r="C139" s="746"/>
      <c r="D139" s="974" t="s">
        <v>266</v>
      </c>
      <c r="E139" s="974"/>
      <c r="F139" s="974"/>
      <c r="G139" s="974"/>
      <c r="H139" s="974"/>
      <c r="I139" s="974"/>
      <c r="J139" s="974"/>
      <c r="K139" s="974"/>
      <c r="L139" s="975"/>
    </row>
    <row r="140" spans="2:14" hidden="1" x14ac:dyDescent="0.3">
      <c r="B140" s="534"/>
      <c r="D140" s="974"/>
      <c r="E140" s="974"/>
      <c r="F140" s="974"/>
      <c r="G140" s="974"/>
      <c r="H140" s="974"/>
      <c r="I140" s="974"/>
      <c r="J140" s="974"/>
      <c r="K140" s="974"/>
      <c r="L140" s="975"/>
    </row>
    <row r="141" spans="2:14" hidden="1" x14ac:dyDescent="0.3">
      <c r="B141" s="534"/>
      <c r="L141" s="225"/>
    </row>
    <row r="142" spans="2:14" hidden="1" x14ac:dyDescent="0.3">
      <c r="B142" s="534"/>
      <c r="C142" s="976" t="s">
        <v>267</v>
      </c>
      <c r="D142" s="976"/>
      <c r="E142" s="976"/>
      <c r="F142" s="976"/>
      <c r="G142" s="976"/>
      <c r="H142" s="976"/>
      <c r="I142" s="976"/>
      <c r="J142" s="976"/>
      <c r="K142" s="976"/>
      <c r="L142" s="977"/>
    </row>
    <row r="143" spans="2:14" hidden="1" x14ac:dyDescent="0.3">
      <c r="B143" s="534"/>
      <c r="C143" s="976"/>
      <c r="D143" s="976"/>
      <c r="E143" s="976"/>
      <c r="F143" s="976"/>
      <c r="G143" s="976"/>
      <c r="H143" s="976"/>
      <c r="I143" s="976"/>
      <c r="J143" s="976"/>
      <c r="K143" s="976"/>
      <c r="L143" s="977"/>
    </row>
    <row r="144" spans="2:14" hidden="1" x14ac:dyDescent="0.3">
      <c r="B144" s="534"/>
      <c r="C144" s="702"/>
      <c r="D144" s="702"/>
      <c r="E144" s="702"/>
      <c r="F144" s="702"/>
      <c r="G144" s="702"/>
      <c r="H144" s="702"/>
      <c r="I144" s="702"/>
      <c r="J144" s="702"/>
      <c r="K144" s="702"/>
      <c r="L144" s="703"/>
    </row>
    <row r="145" spans="2:12" hidden="1" x14ac:dyDescent="0.3">
      <c r="B145" s="534"/>
      <c r="C145" s="746"/>
      <c r="D145" s="942" t="s">
        <v>268</v>
      </c>
      <c r="E145" s="942"/>
      <c r="F145" s="942"/>
      <c r="G145" s="942"/>
      <c r="H145" s="942"/>
      <c r="I145" s="942"/>
      <c r="J145" s="942"/>
      <c r="K145" s="942"/>
      <c r="L145" s="973"/>
    </row>
    <row r="146" spans="2:12" hidden="1" x14ac:dyDescent="0.3">
      <c r="B146" s="534"/>
      <c r="C146" s="227"/>
      <c r="D146" s="942"/>
      <c r="E146" s="942"/>
      <c r="F146" s="942"/>
      <c r="G146" s="942"/>
      <c r="H146" s="942"/>
      <c r="I146" s="942"/>
      <c r="J146" s="942"/>
      <c r="K146" s="942"/>
      <c r="L146" s="973"/>
    </row>
    <row r="147" spans="2:12" hidden="1" x14ac:dyDescent="0.3">
      <c r="B147" s="534"/>
      <c r="C147" s="746"/>
      <c r="D147" s="943" t="s">
        <v>269</v>
      </c>
      <c r="E147" s="943"/>
      <c r="F147" s="943"/>
      <c r="G147" s="943"/>
      <c r="H147" s="943"/>
      <c r="I147" s="943"/>
      <c r="J147" s="943"/>
      <c r="K147" s="943"/>
      <c r="L147" s="978"/>
    </row>
    <row r="148" spans="2:12" hidden="1" x14ac:dyDescent="0.3">
      <c r="B148" s="534"/>
      <c r="C148" s="226"/>
      <c r="D148" s="943"/>
      <c r="E148" s="943"/>
      <c r="F148" s="943"/>
      <c r="G148" s="943"/>
      <c r="H148" s="943"/>
      <c r="I148" s="943"/>
      <c r="J148" s="943"/>
      <c r="K148" s="943"/>
      <c r="L148" s="978"/>
    </row>
    <row r="149" spans="2:12" hidden="1" x14ac:dyDescent="0.3">
      <c r="B149" s="534"/>
      <c r="C149" s="746"/>
      <c r="D149" s="979" t="s">
        <v>270</v>
      </c>
      <c r="E149" s="979"/>
      <c r="F149" s="979"/>
      <c r="G149" s="979"/>
      <c r="H149" s="979"/>
      <c r="I149" s="979"/>
      <c r="J149" s="979"/>
      <c r="K149" s="979"/>
      <c r="L149" s="980"/>
    </row>
    <row r="150" spans="2:12" hidden="1" x14ac:dyDescent="0.3">
      <c r="B150" s="534"/>
      <c r="D150" s="979"/>
      <c r="E150" s="979"/>
      <c r="F150" s="979"/>
      <c r="G150" s="979"/>
      <c r="H150" s="979"/>
      <c r="I150" s="979"/>
      <c r="J150" s="979"/>
      <c r="K150" s="979"/>
      <c r="L150" s="980"/>
    </row>
    <row r="151" spans="2:12" hidden="1" x14ac:dyDescent="0.3">
      <c r="B151" s="534"/>
      <c r="D151" s="705"/>
      <c r="E151" s="705"/>
      <c r="F151" s="705"/>
      <c r="G151" s="705"/>
      <c r="H151" s="705"/>
      <c r="I151" s="705"/>
      <c r="J151" s="705"/>
      <c r="K151" s="705"/>
      <c r="L151" s="706"/>
    </row>
    <row r="152" spans="2:12" hidden="1" x14ac:dyDescent="0.3">
      <c r="B152" s="534"/>
      <c r="C152" s="746"/>
      <c r="D152" s="943" t="s">
        <v>271</v>
      </c>
      <c r="E152" s="943"/>
      <c r="F152" s="943"/>
      <c r="G152" s="943"/>
      <c r="H152" s="943"/>
      <c r="I152" s="943"/>
      <c r="J152" s="943"/>
      <c r="K152" s="943"/>
      <c r="L152" s="978"/>
    </row>
    <row r="153" spans="2:12" hidden="1" x14ac:dyDescent="0.3">
      <c r="B153" s="534"/>
      <c r="C153" s="226"/>
      <c r="D153" s="943"/>
      <c r="E153" s="943"/>
      <c r="F153" s="943"/>
      <c r="G153" s="943"/>
      <c r="H153" s="943"/>
      <c r="I153" s="943"/>
      <c r="J153" s="943"/>
      <c r="K153" s="943"/>
      <c r="L153" s="978"/>
    </row>
    <row r="154" spans="2:12" hidden="1" x14ac:dyDescent="0.3">
      <c r="B154" s="534"/>
      <c r="C154" s="746"/>
      <c r="D154" s="943" t="s">
        <v>272</v>
      </c>
      <c r="E154" s="943"/>
      <c r="F154" s="943"/>
      <c r="G154" s="943"/>
      <c r="H154" s="943"/>
      <c r="I154" s="943"/>
      <c r="J154" s="943"/>
      <c r="K154" s="943"/>
      <c r="L154" s="978"/>
    </row>
    <row r="155" spans="2:12" hidden="1" x14ac:dyDescent="0.3">
      <c r="B155" s="534"/>
      <c r="C155" s="226"/>
      <c r="D155" s="943"/>
      <c r="E155" s="943"/>
      <c r="F155" s="943"/>
      <c r="G155" s="943"/>
      <c r="H155" s="943"/>
      <c r="I155" s="943"/>
      <c r="J155" s="943"/>
      <c r="K155" s="943"/>
      <c r="L155" s="978"/>
    </row>
    <row r="156" spans="2:12" hidden="1" x14ac:dyDescent="0.3">
      <c r="B156" s="534"/>
      <c r="C156" s="746"/>
      <c r="D156" s="943" t="s">
        <v>273</v>
      </c>
      <c r="E156" s="943"/>
      <c r="F156" s="943"/>
      <c r="G156" s="943"/>
      <c r="H156" s="943"/>
      <c r="I156" s="943"/>
      <c r="J156" s="943"/>
      <c r="K156" s="943"/>
      <c r="L156" s="978"/>
    </row>
    <row r="157" spans="2:12" hidden="1" x14ac:dyDescent="0.3">
      <c r="B157" s="538"/>
      <c r="C157" s="226"/>
      <c r="D157" s="943"/>
      <c r="E157" s="943"/>
      <c r="F157" s="943"/>
      <c r="G157" s="943"/>
      <c r="H157" s="943"/>
      <c r="I157" s="943"/>
      <c r="J157" s="943"/>
      <c r="K157" s="943"/>
      <c r="L157" s="978"/>
    </row>
    <row r="158" spans="2:12" hidden="1" x14ac:dyDescent="0.3">
      <c r="B158" s="538"/>
      <c r="C158" s="232"/>
      <c r="D158" s="232"/>
      <c r="E158" s="232"/>
      <c r="F158" s="226"/>
      <c r="G158" s="226"/>
      <c r="H158" s="226"/>
      <c r="I158" s="226"/>
      <c r="J158" s="226"/>
      <c r="K158" s="226"/>
      <c r="L158" s="231"/>
    </row>
    <row r="159" spans="2:12" hidden="1" x14ac:dyDescent="0.3">
      <c r="B159" s="538"/>
      <c r="C159" s="746"/>
      <c r="D159" s="943" t="s">
        <v>274</v>
      </c>
      <c r="E159" s="943"/>
      <c r="F159" s="943"/>
      <c r="G159" s="943"/>
      <c r="H159" s="943"/>
      <c r="I159" s="943"/>
      <c r="J159" s="943"/>
      <c r="K159" s="943"/>
      <c r="L159" s="978"/>
    </row>
    <row r="160" spans="2:12" hidden="1" x14ac:dyDescent="0.3">
      <c r="B160" s="538"/>
      <c r="C160" s="226"/>
      <c r="D160" s="943"/>
      <c r="E160" s="943"/>
      <c r="F160" s="943"/>
      <c r="G160" s="943"/>
      <c r="H160" s="943"/>
      <c r="I160" s="943"/>
      <c r="J160" s="943"/>
      <c r="K160" s="943"/>
      <c r="L160" s="978"/>
    </row>
    <row r="161" spans="2:12" hidden="1" x14ac:dyDescent="0.3">
      <c r="B161" s="538"/>
      <c r="C161" s="226"/>
      <c r="D161" s="695"/>
      <c r="E161" s="695"/>
      <c r="F161" s="695"/>
      <c r="G161" s="695"/>
      <c r="H161" s="695"/>
      <c r="I161" s="695"/>
      <c r="J161" s="695"/>
      <c r="K161" s="695"/>
      <c r="L161" s="704"/>
    </row>
    <row r="162" spans="2:12" hidden="1" x14ac:dyDescent="0.3">
      <c r="B162" s="538"/>
      <c r="C162" s="976" t="s">
        <v>275</v>
      </c>
      <c r="D162" s="976"/>
      <c r="E162" s="976"/>
      <c r="F162" s="976"/>
      <c r="G162" s="976"/>
      <c r="H162" s="976"/>
      <c r="I162" s="976"/>
      <c r="J162" s="976"/>
      <c r="K162" s="976"/>
      <c r="L162" s="977"/>
    </row>
    <row r="163" spans="2:12" hidden="1" x14ac:dyDescent="0.3">
      <c r="B163" s="538"/>
      <c r="C163" s="976"/>
      <c r="D163" s="976"/>
      <c r="E163" s="976"/>
      <c r="F163" s="976"/>
      <c r="G163" s="976"/>
      <c r="H163" s="976"/>
      <c r="I163" s="976"/>
      <c r="J163" s="976"/>
      <c r="K163" s="976"/>
      <c r="L163" s="977"/>
    </row>
    <row r="164" spans="2:12" hidden="1" x14ac:dyDescent="0.3">
      <c r="B164" s="538"/>
      <c r="C164" s="226"/>
      <c r="D164" s="695"/>
      <c r="E164" s="695"/>
      <c r="F164" s="695"/>
      <c r="G164" s="695"/>
      <c r="H164" s="695"/>
      <c r="I164" s="695"/>
      <c r="J164" s="695"/>
      <c r="K164" s="695"/>
      <c r="L164" s="704"/>
    </row>
    <row r="165" spans="2:12" hidden="1" x14ac:dyDescent="0.3">
      <c r="B165" s="538"/>
      <c r="C165" s="746"/>
      <c r="D165" s="942" t="s">
        <v>276</v>
      </c>
      <c r="E165" s="942"/>
      <c r="F165" s="942"/>
      <c r="G165" s="942"/>
      <c r="H165" s="942"/>
      <c r="I165" s="942"/>
      <c r="J165" s="942"/>
      <c r="K165" s="942"/>
      <c r="L165" s="973"/>
    </row>
    <row r="166" spans="2:12" ht="21" hidden="1" customHeight="1" x14ac:dyDescent="0.3">
      <c r="B166" s="538"/>
      <c r="C166" s="227"/>
      <c r="D166" s="942"/>
      <c r="E166" s="942"/>
      <c r="F166" s="942"/>
      <c r="G166" s="942"/>
      <c r="H166" s="942"/>
      <c r="I166" s="942"/>
      <c r="J166" s="942"/>
      <c r="K166" s="942"/>
      <c r="L166" s="973"/>
    </row>
    <row r="167" spans="2:12" hidden="1" x14ac:dyDescent="0.3">
      <c r="B167" s="538"/>
      <c r="C167" s="746"/>
      <c r="D167" s="943" t="s">
        <v>277</v>
      </c>
      <c r="E167" s="943"/>
      <c r="F167" s="943"/>
      <c r="G167" s="943"/>
      <c r="H167" s="943"/>
      <c r="I167" s="943"/>
      <c r="J167" s="943"/>
      <c r="K167" s="943"/>
      <c r="L167" s="978"/>
    </row>
    <row r="168" spans="2:12" ht="21" hidden="1" customHeight="1" x14ac:dyDescent="0.3">
      <c r="B168" s="538"/>
      <c r="C168" s="226"/>
      <c r="D168" s="943"/>
      <c r="E168" s="943"/>
      <c r="F168" s="943"/>
      <c r="G168" s="943"/>
      <c r="H168" s="943"/>
      <c r="I168" s="943"/>
      <c r="J168" s="943"/>
      <c r="K168" s="943"/>
      <c r="L168" s="978"/>
    </row>
    <row r="169" spans="2:12" hidden="1" x14ac:dyDescent="0.3">
      <c r="B169" s="538"/>
      <c r="C169" s="746"/>
      <c r="D169" s="979" t="s">
        <v>278</v>
      </c>
      <c r="E169" s="979"/>
      <c r="F169" s="979"/>
      <c r="G169" s="979"/>
      <c r="H169" s="979"/>
      <c r="I169" s="979"/>
      <c r="J169" s="979"/>
      <c r="K169" s="979"/>
      <c r="L169" s="980"/>
    </row>
    <row r="170" spans="2:12" hidden="1" x14ac:dyDescent="0.3">
      <c r="B170" s="538"/>
      <c r="D170" s="979"/>
      <c r="E170" s="979"/>
      <c r="F170" s="979"/>
      <c r="G170" s="979"/>
      <c r="H170" s="979"/>
      <c r="I170" s="979"/>
      <c r="J170" s="979"/>
      <c r="K170" s="979"/>
      <c r="L170" s="980"/>
    </row>
    <row r="171" spans="2:12" ht="9.9499999999999993" hidden="1" customHeight="1" x14ac:dyDescent="0.3">
      <c r="B171" s="538"/>
      <c r="D171" s="705"/>
      <c r="E171" s="705"/>
      <c r="F171" s="705"/>
      <c r="G171" s="705"/>
      <c r="H171" s="705"/>
      <c r="I171" s="705"/>
      <c r="J171" s="705"/>
      <c r="K171" s="705"/>
      <c r="L171" s="706"/>
    </row>
    <row r="172" spans="2:12" hidden="1" x14ac:dyDescent="0.3">
      <c r="B172" s="538"/>
      <c r="C172" s="746"/>
      <c r="D172" s="943" t="s">
        <v>279</v>
      </c>
      <c r="E172" s="943"/>
      <c r="F172" s="943"/>
      <c r="G172" s="943"/>
      <c r="H172" s="943"/>
      <c r="I172" s="943"/>
      <c r="J172" s="943"/>
      <c r="K172" s="943"/>
      <c r="L172" s="978"/>
    </row>
    <row r="173" spans="2:12" hidden="1" x14ac:dyDescent="0.3">
      <c r="B173" s="538"/>
      <c r="C173" s="226"/>
      <c r="D173" s="943"/>
      <c r="E173" s="943"/>
      <c r="F173" s="943"/>
      <c r="G173" s="943"/>
      <c r="H173" s="943"/>
      <c r="I173" s="943"/>
      <c r="J173" s="943"/>
      <c r="K173" s="943"/>
      <c r="L173" s="978"/>
    </row>
    <row r="174" spans="2:12" ht="17.25" hidden="1" thickBot="1" x14ac:dyDescent="0.35">
      <c r="B174" s="539"/>
      <c r="C174" s="230"/>
      <c r="D174" s="229"/>
      <c r="E174" s="229"/>
      <c r="F174" s="229"/>
      <c r="G174" s="229"/>
      <c r="H174" s="229"/>
      <c r="I174" s="229"/>
      <c r="J174" s="229"/>
      <c r="K174" s="229"/>
      <c r="L174" s="228"/>
    </row>
    <row r="175" spans="2:12" hidden="1" x14ac:dyDescent="0.3">
      <c r="B175" s="538"/>
      <c r="C175" s="976" t="s">
        <v>280</v>
      </c>
      <c r="D175" s="976"/>
      <c r="E175" s="976"/>
      <c r="F175" s="976"/>
      <c r="G175" s="976"/>
      <c r="H175" s="976"/>
      <c r="I175" s="976"/>
      <c r="J175" s="976"/>
      <c r="K175" s="976"/>
      <c r="L175" s="977"/>
    </row>
    <row r="176" spans="2:12" hidden="1" x14ac:dyDescent="0.3">
      <c r="B176" s="538"/>
      <c r="C176" s="976"/>
      <c r="D176" s="976"/>
      <c r="E176" s="976"/>
      <c r="F176" s="976"/>
      <c r="G176" s="976"/>
      <c r="H176" s="976"/>
      <c r="I176" s="976"/>
      <c r="J176" s="976"/>
      <c r="K176" s="976"/>
      <c r="L176" s="977"/>
    </row>
    <row r="177" spans="2:12" hidden="1" x14ac:dyDescent="0.3">
      <c r="B177" s="538"/>
      <c r="C177" s="226"/>
      <c r="D177" s="695"/>
      <c r="E177" s="695"/>
      <c r="F177" s="695"/>
      <c r="G177" s="695"/>
      <c r="H177" s="695"/>
      <c r="I177" s="695"/>
      <c r="J177" s="695"/>
      <c r="K177" s="695"/>
      <c r="L177" s="704"/>
    </row>
    <row r="178" spans="2:12" hidden="1" x14ac:dyDescent="0.3">
      <c r="B178" s="538"/>
      <c r="C178" s="746"/>
      <c r="D178" s="942" t="s">
        <v>281</v>
      </c>
      <c r="E178" s="942"/>
      <c r="F178" s="942"/>
      <c r="G178" s="942"/>
      <c r="H178" s="942"/>
      <c r="I178" s="942"/>
      <c r="J178" s="942"/>
      <c r="K178" s="942"/>
      <c r="L178" s="973"/>
    </row>
    <row r="179" spans="2:12" hidden="1" x14ac:dyDescent="0.3">
      <c r="B179" s="538"/>
      <c r="C179" s="227"/>
      <c r="D179" s="942"/>
      <c r="E179" s="942"/>
      <c r="F179" s="942"/>
      <c r="G179" s="942"/>
      <c r="H179" s="942"/>
      <c r="I179" s="942"/>
      <c r="J179" s="942"/>
      <c r="K179" s="942"/>
      <c r="L179" s="973"/>
    </row>
    <row r="180" spans="2:12" hidden="1" x14ac:dyDescent="0.3">
      <c r="B180" s="538"/>
      <c r="C180" s="746"/>
      <c r="D180" s="943" t="s">
        <v>282</v>
      </c>
      <c r="E180" s="943"/>
      <c r="F180" s="943"/>
      <c r="G180" s="943"/>
      <c r="H180" s="943"/>
      <c r="I180" s="943"/>
      <c r="J180" s="943"/>
      <c r="K180" s="943"/>
      <c r="L180" s="978"/>
    </row>
    <row r="181" spans="2:12" hidden="1" x14ac:dyDescent="0.3">
      <c r="B181" s="538"/>
      <c r="C181" s="226"/>
      <c r="D181" s="943"/>
      <c r="E181" s="943"/>
      <c r="F181" s="943"/>
      <c r="G181" s="943"/>
      <c r="H181" s="943"/>
      <c r="I181" s="943"/>
      <c r="J181" s="943"/>
      <c r="K181" s="943"/>
      <c r="L181" s="978"/>
    </row>
    <row r="182" spans="2:12" hidden="1" x14ac:dyDescent="0.3">
      <c r="B182" s="538"/>
      <c r="C182" s="746"/>
      <c r="D182" s="979" t="s">
        <v>283</v>
      </c>
      <c r="E182" s="979"/>
      <c r="F182" s="979"/>
      <c r="G182" s="979"/>
      <c r="H182" s="979"/>
      <c r="I182" s="979"/>
      <c r="J182" s="979"/>
      <c r="K182" s="979"/>
      <c r="L182" s="980"/>
    </row>
    <row r="183" spans="2:12" hidden="1" x14ac:dyDescent="0.3">
      <c r="B183" s="538"/>
      <c r="D183" s="979"/>
      <c r="E183" s="979"/>
      <c r="F183" s="979"/>
      <c r="G183" s="979"/>
      <c r="H183" s="979"/>
      <c r="I183" s="979"/>
      <c r="J183" s="979"/>
      <c r="K183" s="979"/>
      <c r="L183" s="980"/>
    </row>
    <row r="184" spans="2:12" hidden="1" x14ac:dyDescent="0.3">
      <c r="B184" s="538"/>
      <c r="D184" s="705"/>
      <c r="E184" s="705"/>
      <c r="F184" s="705"/>
      <c r="G184" s="705"/>
      <c r="H184" s="705"/>
      <c r="I184" s="705"/>
      <c r="J184" s="705"/>
      <c r="K184" s="705"/>
      <c r="L184" s="706"/>
    </row>
    <row r="185" spans="2:12" ht="18.600000000000001" hidden="1" customHeight="1" x14ac:dyDescent="0.3">
      <c r="B185" s="538"/>
      <c r="C185" s="746"/>
      <c r="D185" s="943" t="s">
        <v>284</v>
      </c>
      <c r="E185" s="943"/>
      <c r="F185" s="943"/>
      <c r="G185" s="943"/>
      <c r="H185" s="943"/>
      <c r="I185" s="943"/>
      <c r="J185" s="943"/>
      <c r="K185" s="943"/>
      <c r="L185" s="978"/>
    </row>
    <row r="186" spans="2:12" hidden="1" x14ac:dyDescent="0.3">
      <c r="B186" s="538"/>
      <c r="C186" s="226"/>
      <c r="D186" s="943"/>
      <c r="E186" s="943"/>
      <c r="F186" s="943"/>
      <c r="G186" s="943"/>
      <c r="H186" s="943"/>
      <c r="I186" s="943"/>
      <c r="J186" s="943"/>
      <c r="K186" s="943"/>
      <c r="L186" s="978"/>
    </row>
    <row r="187" spans="2:12" hidden="1" x14ac:dyDescent="0.3">
      <c r="B187" s="538"/>
      <c r="C187" s="976" t="s">
        <v>285</v>
      </c>
      <c r="D187" s="976"/>
      <c r="E187" s="976"/>
      <c r="F187" s="976"/>
      <c r="G187" s="976"/>
      <c r="H187" s="976"/>
      <c r="I187" s="976"/>
      <c r="J187" s="976"/>
      <c r="K187" s="976"/>
      <c r="L187" s="977"/>
    </row>
    <row r="188" spans="2:12" hidden="1" x14ac:dyDescent="0.3">
      <c r="B188" s="538"/>
      <c r="C188" s="976"/>
      <c r="D188" s="976"/>
      <c r="E188" s="976"/>
      <c r="F188" s="976"/>
      <c r="G188" s="976"/>
      <c r="H188" s="976"/>
      <c r="I188" s="976"/>
      <c r="J188" s="976"/>
      <c r="K188" s="976"/>
      <c r="L188" s="977"/>
    </row>
    <row r="189" spans="2:12" hidden="1" x14ac:dyDescent="0.3">
      <c r="B189" s="538"/>
      <c r="C189" s="226"/>
      <c r="D189" s="695"/>
      <c r="E189" s="695"/>
      <c r="F189" s="695"/>
      <c r="G189" s="695"/>
      <c r="H189" s="695"/>
      <c r="I189" s="695"/>
      <c r="J189" s="695"/>
      <c r="K189" s="695"/>
      <c r="L189" s="704"/>
    </row>
    <row r="190" spans="2:12" hidden="1" x14ac:dyDescent="0.3">
      <c r="B190" s="538"/>
      <c r="C190" s="746"/>
      <c r="D190" s="942" t="s">
        <v>286</v>
      </c>
      <c r="E190" s="942"/>
      <c r="F190" s="942"/>
      <c r="G190" s="942"/>
      <c r="H190" s="942"/>
      <c r="I190" s="942"/>
      <c r="J190" s="942"/>
      <c r="K190" s="942"/>
      <c r="L190" s="973"/>
    </row>
    <row r="191" spans="2:12" hidden="1" x14ac:dyDescent="0.3">
      <c r="B191" s="538"/>
      <c r="C191" s="227"/>
      <c r="D191" s="942"/>
      <c r="E191" s="942"/>
      <c r="F191" s="942"/>
      <c r="G191" s="942"/>
      <c r="H191" s="942"/>
      <c r="I191" s="942"/>
      <c r="J191" s="942"/>
      <c r="K191" s="942"/>
      <c r="L191" s="973"/>
    </row>
    <row r="192" spans="2:12" hidden="1" x14ac:dyDescent="0.3">
      <c r="B192" s="538"/>
      <c r="C192" s="227"/>
      <c r="D192" s="694"/>
      <c r="E192" s="694"/>
      <c r="F192" s="694"/>
      <c r="G192" s="694"/>
      <c r="H192" s="694"/>
      <c r="I192" s="694"/>
      <c r="J192" s="694"/>
      <c r="K192" s="694"/>
      <c r="L192" s="701"/>
    </row>
    <row r="193" spans="2:12" hidden="1" x14ac:dyDescent="0.3">
      <c r="B193" s="538"/>
      <c r="C193" s="746"/>
      <c r="D193" s="943" t="s">
        <v>287</v>
      </c>
      <c r="E193" s="943"/>
      <c r="F193" s="943"/>
      <c r="G193" s="943"/>
      <c r="H193" s="943"/>
      <c r="I193" s="943"/>
      <c r="J193" s="943"/>
      <c r="K193" s="943"/>
      <c r="L193" s="978"/>
    </row>
    <row r="194" spans="2:12" hidden="1" x14ac:dyDescent="0.3">
      <c r="B194" s="538"/>
      <c r="C194" s="226"/>
      <c r="D194" s="943"/>
      <c r="E194" s="943"/>
      <c r="F194" s="943"/>
      <c r="G194" s="943"/>
      <c r="H194" s="943"/>
      <c r="I194" s="943"/>
      <c r="J194" s="943"/>
      <c r="K194" s="943"/>
      <c r="L194" s="978"/>
    </row>
    <row r="195" spans="2:12" hidden="1" x14ac:dyDescent="0.3">
      <c r="B195" s="538"/>
      <c r="C195" s="976" t="s">
        <v>288</v>
      </c>
      <c r="D195" s="976"/>
      <c r="E195" s="976"/>
      <c r="F195" s="976"/>
      <c r="G195" s="976"/>
      <c r="H195" s="976"/>
      <c r="I195" s="976"/>
      <c r="J195" s="976"/>
      <c r="K195" s="976"/>
      <c r="L195" s="977"/>
    </row>
    <row r="196" spans="2:12" hidden="1" x14ac:dyDescent="0.3">
      <c r="B196" s="538"/>
      <c r="C196" s="976"/>
      <c r="D196" s="976"/>
      <c r="E196" s="976"/>
      <c r="F196" s="976"/>
      <c r="G196" s="976"/>
      <c r="H196" s="976"/>
      <c r="I196" s="976"/>
      <c r="J196" s="976"/>
      <c r="K196" s="976"/>
      <c r="L196" s="977"/>
    </row>
    <row r="197" spans="2:12" hidden="1" x14ac:dyDescent="0.3">
      <c r="B197" s="538"/>
      <c r="C197" s="226"/>
      <c r="D197" s="695"/>
      <c r="E197" s="695"/>
      <c r="F197" s="695"/>
      <c r="G197" s="695"/>
      <c r="H197" s="695"/>
      <c r="I197" s="695"/>
      <c r="J197" s="695"/>
      <c r="K197" s="695"/>
      <c r="L197" s="704"/>
    </row>
    <row r="198" spans="2:12" hidden="1" x14ac:dyDescent="0.3">
      <c r="B198" s="538"/>
      <c r="C198" s="746"/>
      <c r="D198" s="942" t="s">
        <v>289</v>
      </c>
      <c r="E198" s="942"/>
      <c r="F198" s="942"/>
      <c r="G198" s="942"/>
      <c r="H198" s="942"/>
      <c r="I198" s="942"/>
      <c r="J198" s="942"/>
      <c r="K198" s="942"/>
      <c r="L198" s="973"/>
    </row>
    <row r="199" spans="2:12" hidden="1" x14ac:dyDescent="0.3">
      <c r="B199" s="538"/>
      <c r="C199" s="227"/>
      <c r="D199" s="694"/>
      <c r="E199" s="694"/>
      <c r="F199" s="694"/>
      <c r="G199" s="694"/>
      <c r="H199" s="694"/>
      <c r="I199" s="694"/>
      <c r="J199" s="694"/>
      <c r="K199" s="694"/>
      <c r="L199" s="701"/>
    </row>
    <row r="200" spans="2:12" hidden="1" x14ac:dyDescent="0.3">
      <c r="B200" s="534"/>
      <c r="C200" s="746"/>
      <c r="D200" s="943" t="s">
        <v>290</v>
      </c>
      <c r="E200" s="943"/>
      <c r="F200" s="943"/>
      <c r="G200" s="943"/>
      <c r="H200" s="943"/>
      <c r="I200" s="943"/>
      <c r="J200" s="943"/>
      <c r="K200" s="943"/>
      <c r="L200" s="978"/>
    </row>
    <row r="201" spans="2:12" ht="33.950000000000003" hidden="1" customHeight="1" x14ac:dyDescent="0.3">
      <c r="B201" s="534"/>
      <c r="C201" s="226"/>
      <c r="D201" s="943"/>
      <c r="E201" s="943"/>
      <c r="F201" s="943"/>
      <c r="G201" s="943"/>
      <c r="H201" s="943"/>
      <c r="I201" s="943"/>
      <c r="J201" s="943"/>
      <c r="K201" s="943"/>
      <c r="L201" s="978"/>
    </row>
    <row r="202" spans="2:12" ht="17.25" hidden="1" thickBot="1" x14ac:dyDescent="0.35">
      <c r="B202" s="540"/>
      <c r="C202" s="224"/>
      <c r="D202" s="224"/>
      <c r="E202" s="224"/>
      <c r="F202" s="224"/>
      <c r="G202" s="224"/>
      <c r="H202" s="224"/>
      <c r="I202" s="224"/>
      <c r="J202" s="224"/>
      <c r="K202" s="224"/>
      <c r="L202" s="223"/>
    </row>
    <row r="203" spans="2:12" s="206" customFormat="1" ht="15" hidden="1" x14ac:dyDescent="0.2">
      <c r="B203" s="541"/>
    </row>
    <row r="204" spans="2:12" s="206" customFormat="1" ht="15" x14ac:dyDescent="0.2">
      <c r="B204" s="541"/>
    </row>
    <row r="205" spans="2:12" s="206" customFormat="1" ht="15" x14ac:dyDescent="0.2">
      <c r="B205" s="541"/>
    </row>
    <row r="206" spans="2:12" s="206" customFormat="1" ht="15" x14ac:dyDescent="0.2">
      <c r="B206" s="541"/>
    </row>
    <row r="207" spans="2:12" s="206" customFormat="1" ht="15" x14ac:dyDescent="0.2">
      <c r="B207" s="541"/>
    </row>
    <row r="208" spans="2:12" s="206" customFormat="1" ht="15" x14ac:dyDescent="0.2">
      <c r="B208" s="541"/>
    </row>
    <row r="209" spans="2:2" s="206" customFormat="1" ht="15" x14ac:dyDescent="0.2">
      <c r="B209" s="541"/>
    </row>
  </sheetData>
  <sheetProtection selectLockedCells="1"/>
  <mergeCells count="58">
    <mergeCell ref="D200:L201"/>
    <mergeCell ref="D152:L153"/>
    <mergeCell ref="D154:L155"/>
    <mergeCell ref="D156:L157"/>
    <mergeCell ref="C187:L188"/>
    <mergeCell ref="D159:L160"/>
    <mergeCell ref="C162:L163"/>
    <mergeCell ref="D165:L166"/>
    <mergeCell ref="D167:L168"/>
    <mergeCell ref="D169:L170"/>
    <mergeCell ref="D172:L173"/>
    <mergeCell ref="C175:L176"/>
    <mergeCell ref="D178:L179"/>
    <mergeCell ref="D180:L181"/>
    <mergeCell ref="D182:L183"/>
    <mergeCell ref="D185:L186"/>
    <mergeCell ref="B135:L135"/>
    <mergeCell ref="B136:L137"/>
    <mergeCell ref="D198:L198"/>
    <mergeCell ref="D139:L140"/>
    <mergeCell ref="C142:L143"/>
    <mergeCell ref="D145:L146"/>
    <mergeCell ref="D147:L148"/>
    <mergeCell ref="D149:L150"/>
    <mergeCell ref="D193:L194"/>
    <mergeCell ref="C195:L196"/>
    <mergeCell ref="D190:L191"/>
    <mergeCell ref="S111:AC111"/>
    <mergeCell ref="D83:L83"/>
    <mergeCell ref="S94:AC94"/>
    <mergeCell ref="D13:E13"/>
    <mergeCell ref="D7:F7"/>
    <mergeCell ref="D9:E9"/>
    <mergeCell ref="D10:E10"/>
    <mergeCell ref="D11:E11"/>
    <mergeCell ref="D12:E12"/>
    <mergeCell ref="B94:N94"/>
    <mergeCell ref="B111:N111"/>
    <mergeCell ref="B2:N2"/>
    <mergeCell ref="B1:N1"/>
    <mergeCell ref="B3:N3"/>
    <mergeCell ref="B4:N4"/>
    <mergeCell ref="D80:L81"/>
    <mergeCell ref="B5:N5"/>
    <mergeCell ref="B24:N24"/>
    <mergeCell ref="B15:N15"/>
    <mergeCell ref="B17:N17"/>
    <mergeCell ref="B16:N16"/>
    <mergeCell ref="E22:K22"/>
    <mergeCell ref="B23:O23"/>
    <mergeCell ref="D49:M50"/>
    <mergeCell ref="D53:M54"/>
    <mergeCell ref="D59:M60"/>
    <mergeCell ref="C132:N133"/>
    <mergeCell ref="D116:M117"/>
    <mergeCell ref="D128:M129"/>
    <mergeCell ref="D130:M131"/>
    <mergeCell ref="D119:M120"/>
  </mergeCells>
  <conditionalFormatting sqref="R78:AC96 R111:AC113">
    <cfRule type="cellIs" dxfId="43" priority="19" stopIfTrue="1" operator="equal">
      <formula>#REF!</formula>
    </cfRule>
  </conditionalFormatting>
  <conditionalFormatting sqref="R109:AC110 R121:AC123">
    <cfRule type="cellIs" dxfId="42" priority="21" stopIfTrue="1" operator="equal">
      <formula>#REF!</formula>
    </cfRule>
  </conditionalFormatting>
  <dataValidations count="5">
    <dataValidation type="list" allowBlank="1" showInputMessage="1" showErrorMessage="1" sqref="C159 C182 C185 C165 C180 C169 C200 C172 C178 C193 C198 C190 C167 C139 C145 C147 C149 C152 C154 C156 C93" xr:uid="{C5571877-9658-48D2-9B78-A09C42813A63}">
      <formula1>#REF!</formula1>
    </dataValidation>
    <dataValidation showInputMessage="1" showErrorMessage="1" sqref="D7 M7" xr:uid="{79AAFCED-89FD-418A-8ECB-802F7B2AF4E2}"/>
    <dataValidation type="list" showInputMessage="1" showErrorMessage="1" sqref="R91 S109:S110 S95:S96 S121:S123 S112:S113" xr:uid="{F15947DA-0A02-439B-9C97-96FF07AD8362}">
      <formula1>$S$7:$S$7</formula1>
    </dataValidation>
    <dataValidation type="list" showInputMessage="1" showErrorMessage="1" sqref="R111 R94" xr:uid="{6538E740-03B4-49DD-92F3-94CA3FB73A8D}">
      <formula1>$S$7:$S$14</formula1>
    </dataValidation>
    <dataValidation type="list" allowBlank="1" showInputMessage="1" showErrorMessage="1" sqref="C19:C21 C26:C27 C30:C32 C34:C35 C38:C39 C42:C44 C48:C49 C52:C53 C57:C59 C63:C64 D69:D70 D74:D76 C80 C83 C85 C88:C92 C97 C101 C104:C109 C119 C128 C130" xr:uid="{155BA236-4CEE-47D3-AF47-BED285E9F198}">
      <formula1>"X,"</formula1>
    </dataValidation>
  </dataValidations>
  <printOptions horizontalCentered="1"/>
  <pageMargins left="0.25" right="0.25" top="0.25" bottom="0.25" header="0.3" footer="0.3"/>
  <pageSetup scale="86" fitToHeight="0" orientation="portrait" r:id="rId1"/>
  <rowBreaks count="2" manualBreakCount="2">
    <brk id="54" min="1" max="14" man="1"/>
    <brk id="110" min="1"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07C1-2BAF-4369-8505-8B404E90A60E}">
  <sheetPr codeName="Sheet4">
    <pageSetUpPr fitToPage="1"/>
  </sheetPr>
  <dimension ref="A1:AA1748"/>
  <sheetViews>
    <sheetView showGridLines="0" view="pageBreakPreview" zoomScale="85" zoomScaleNormal="100" zoomScaleSheetLayoutView="85" workbookViewId="0">
      <selection activeCell="D9" sqref="D9:G9"/>
    </sheetView>
  </sheetViews>
  <sheetFormatPr defaultColWidth="10.42578125" defaultRowHeight="15" x14ac:dyDescent="0.2"/>
  <cols>
    <col min="1" max="1" width="3.5703125" style="205" customWidth="1"/>
    <col min="2" max="2" width="9.42578125" style="207" customWidth="1"/>
    <col min="3" max="3" width="0.85546875" style="207" customWidth="1"/>
    <col min="4" max="7" width="9.140625" style="207" customWidth="1"/>
    <col min="8" max="8" width="8" style="207" customWidth="1"/>
    <col min="9" max="9" width="10.5703125" style="207" customWidth="1"/>
    <col min="10" max="10" width="9.140625" style="207" customWidth="1"/>
    <col min="11" max="11" width="0.5703125" style="207" customWidth="1"/>
    <col min="12" max="12" width="7.42578125" style="207" customWidth="1"/>
    <col min="13" max="13" width="2" style="207" customWidth="1"/>
    <col min="14" max="14" width="9.140625" style="207" customWidth="1"/>
    <col min="15" max="15" width="2" style="207" customWidth="1"/>
    <col min="16" max="16" width="3.85546875" style="207" customWidth="1"/>
    <col min="17" max="17" width="13.140625" style="207" customWidth="1"/>
    <col min="18" max="18" width="12.85546875" style="207" customWidth="1"/>
    <col min="19" max="19" width="9.140625" style="205" customWidth="1"/>
    <col min="20" max="20" width="4.5703125" style="206" hidden="1" customWidth="1"/>
    <col min="21" max="21" width="2.5703125" style="206" hidden="1" customWidth="1"/>
    <col min="22" max="22" width="23.42578125" style="206" hidden="1" customWidth="1"/>
    <col min="23" max="23" width="10.42578125" style="206" hidden="1" customWidth="1"/>
    <col min="24" max="24" width="22.140625" style="206" hidden="1" customWidth="1"/>
    <col min="25" max="26" width="10.42578125" style="206" hidden="1" customWidth="1"/>
    <col min="27" max="27" width="10.42578125" style="206" customWidth="1"/>
    <col min="28" max="29" width="10.42578125" style="205" customWidth="1"/>
    <col min="30" max="16384" width="10.42578125" style="205"/>
  </cols>
  <sheetData>
    <row r="1" spans="2:26" s="418" customFormat="1" ht="30" customHeight="1" x14ac:dyDescent="0.25">
      <c r="B1" s="913" t="s">
        <v>291</v>
      </c>
      <c r="C1" s="913"/>
      <c r="D1" s="913"/>
      <c r="E1" s="913"/>
      <c r="F1" s="913"/>
      <c r="G1" s="913"/>
      <c r="H1" s="913"/>
      <c r="I1" s="913"/>
      <c r="J1" s="913"/>
      <c r="K1" s="913"/>
      <c r="L1" s="913"/>
      <c r="M1" s="913"/>
      <c r="N1" s="913"/>
      <c r="O1" s="913"/>
      <c r="P1" s="913"/>
      <c r="Q1" s="913"/>
      <c r="R1" s="913"/>
    </row>
    <row r="2" spans="2:26" s="418" customFormat="1" ht="17.45" customHeight="1" x14ac:dyDescent="0.25">
      <c r="B2" s="921" t="str">
        <f>Instructions!B3</f>
        <v>Updated: February 2025</v>
      </c>
      <c r="C2" s="922"/>
      <c r="D2" s="922"/>
      <c r="E2" s="922"/>
      <c r="F2" s="922"/>
      <c r="G2" s="922"/>
      <c r="H2" s="922"/>
      <c r="I2" s="922"/>
      <c r="J2" s="922"/>
      <c r="K2" s="922"/>
      <c r="L2" s="922"/>
      <c r="M2" s="922"/>
      <c r="N2" s="922"/>
      <c r="O2" s="922"/>
      <c r="P2" s="922"/>
      <c r="Q2" s="922"/>
      <c r="R2" s="923"/>
    </row>
    <row r="3" spans="2:26" s="206" customFormat="1" ht="20.45" customHeight="1" x14ac:dyDescent="0.3">
      <c r="B3" s="273" t="s">
        <v>291</v>
      </c>
      <c r="C3" s="390"/>
      <c r="D3" s="390"/>
      <c r="E3" s="254"/>
      <c r="F3" s="2"/>
      <c r="G3" s="2"/>
      <c r="H3" s="2"/>
      <c r="I3" s="2"/>
      <c r="J3" s="2"/>
      <c r="K3" s="2"/>
      <c r="L3" s="2"/>
      <c r="M3" s="2"/>
      <c r="N3" s="2"/>
      <c r="O3" s="205"/>
      <c r="P3" s="205"/>
      <c r="Q3" s="205"/>
      <c r="R3" s="205"/>
      <c r="S3" s="205"/>
      <c r="V3" s="221"/>
      <c r="W3" s="218"/>
      <c r="X3" s="219"/>
      <c r="Y3" s="217"/>
      <c r="Z3" s="323"/>
    </row>
    <row r="4" spans="2:26" s="206" customFormat="1" ht="17.45" customHeight="1" thickBot="1" x14ac:dyDescent="0.25">
      <c r="B4" s="516" t="s">
        <v>292</v>
      </c>
      <c r="C4" s="516"/>
      <c r="D4" s="517"/>
      <c r="E4" s="517"/>
      <c r="F4" s="517"/>
      <c r="G4" s="517"/>
      <c r="H4" s="517"/>
      <c r="I4" s="517"/>
      <c r="J4" s="517"/>
      <c r="K4" s="517"/>
      <c r="L4" s="518"/>
      <c r="M4" s="517"/>
      <c r="N4" s="519"/>
      <c r="O4" s="205"/>
      <c r="P4" s="519"/>
      <c r="Q4" s="519"/>
      <c r="R4" s="519"/>
      <c r="S4" s="520"/>
      <c r="V4" s="216"/>
      <c r="W4" s="218"/>
      <c r="X4" s="218"/>
      <c r="Y4" s="217"/>
    </row>
    <row r="5" spans="2:26" s="206" customFormat="1" ht="15.75" x14ac:dyDescent="0.25">
      <c r="B5" s="381"/>
      <c r="C5" s="381"/>
      <c r="D5" s="381"/>
      <c r="E5" s="382"/>
      <c r="F5" s="487" t="s">
        <v>293</v>
      </c>
      <c r="G5" s="747"/>
      <c r="H5" s="383"/>
      <c r="I5" s="383"/>
      <c r="J5" s="381"/>
      <c r="K5" s="381"/>
      <c r="L5" s="384" t="s">
        <v>294</v>
      </c>
      <c r="M5" s="381"/>
      <c r="N5" s="994" t="s">
        <v>295</v>
      </c>
      <c r="O5" s="994"/>
      <c r="P5" s="994"/>
      <c r="Q5" s="385"/>
      <c r="R5" s="385"/>
      <c r="S5" s="205"/>
      <c r="T5" s="206" t="s">
        <v>296</v>
      </c>
      <c r="U5" s="206" t="s">
        <v>170</v>
      </c>
      <c r="V5" s="216" t="s">
        <v>88</v>
      </c>
      <c r="W5" s="218"/>
      <c r="X5" s="221" t="s">
        <v>297</v>
      </c>
      <c r="Y5" s="217"/>
    </row>
    <row r="6" spans="2:26" s="206" customFormat="1" ht="15.75" x14ac:dyDescent="0.25">
      <c r="B6" s="386" t="s">
        <v>298</v>
      </c>
      <c r="C6" s="387"/>
      <c r="D6" s="748">
        <v>1</v>
      </c>
      <c r="E6" s="995"/>
      <c r="F6" s="996"/>
      <c r="G6" s="997"/>
      <c r="H6" s="2"/>
      <c r="I6" s="2"/>
      <c r="J6" s="6" t="s">
        <v>299</v>
      </c>
      <c r="K6" s="6"/>
      <c r="L6" s="749"/>
      <c r="M6" s="2"/>
      <c r="N6" s="982"/>
      <c r="O6" s="983"/>
      <c r="P6" s="983"/>
      <c r="Q6" s="983"/>
      <c r="R6" s="984"/>
      <c r="S6" s="205"/>
      <c r="T6" s="206" t="s">
        <v>33</v>
      </c>
      <c r="V6" s="216" t="s">
        <v>89</v>
      </c>
      <c r="W6" s="218"/>
      <c r="X6" s="220"/>
      <c r="Y6" s="217"/>
    </row>
    <row r="7" spans="2:26" s="206" customFormat="1" x14ac:dyDescent="0.2">
      <c r="B7" s="6" t="s">
        <v>300</v>
      </c>
      <c r="C7" s="6"/>
      <c r="D7" s="981"/>
      <c r="E7" s="981"/>
      <c r="F7" s="981"/>
      <c r="G7" s="981"/>
      <c r="H7" s="2"/>
      <c r="I7" s="2"/>
      <c r="J7" s="6" t="s">
        <v>302</v>
      </c>
      <c r="K7" s="6"/>
      <c r="L7" s="749"/>
      <c r="M7" s="2"/>
      <c r="N7" s="982"/>
      <c r="O7" s="983"/>
      <c r="P7" s="983"/>
      <c r="Q7" s="983"/>
      <c r="R7" s="984"/>
      <c r="S7" s="205"/>
      <c r="V7" s="216" t="s">
        <v>90</v>
      </c>
      <c r="W7" s="218"/>
      <c r="X7" s="219" t="s">
        <v>303</v>
      </c>
      <c r="Y7" s="217"/>
    </row>
    <row r="8" spans="2:26" s="206" customFormat="1" x14ac:dyDescent="0.2">
      <c r="B8" s="6" t="s">
        <v>304</v>
      </c>
      <c r="C8" s="6"/>
      <c r="D8" s="985"/>
      <c r="E8" s="985"/>
      <c r="F8" s="985"/>
      <c r="G8" s="985"/>
      <c r="H8" s="2"/>
      <c r="I8" s="2"/>
      <c r="J8" s="6" t="s">
        <v>305</v>
      </c>
      <c r="K8" s="6"/>
      <c r="L8" s="749"/>
      <c r="M8" s="2"/>
      <c r="N8" s="982"/>
      <c r="O8" s="983"/>
      <c r="P8" s="983"/>
      <c r="Q8" s="983"/>
      <c r="R8" s="984"/>
      <c r="S8" s="205"/>
      <c r="V8" s="216" t="s">
        <v>91</v>
      </c>
      <c r="W8" s="218"/>
      <c r="X8" s="219" t="s">
        <v>306</v>
      </c>
      <c r="Y8" s="217"/>
    </row>
    <row r="9" spans="2:26" s="206" customFormat="1" x14ac:dyDescent="0.2">
      <c r="B9" s="6" t="s">
        <v>307</v>
      </c>
      <c r="C9" s="6"/>
      <c r="D9" s="985"/>
      <c r="E9" s="985"/>
      <c r="F9" s="985"/>
      <c r="G9" s="985"/>
      <c r="H9" s="2"/>
      <c r="I9" s="2"/>
      <c r="J9" s="6" t="s">
        <v>308</v>
      </c>
      <c r="K9" s="6"/>
      <c r="L9" s="749"/>
      <c r="M9" s="2"/>
      <c r="N9" s="982"/>
      <c r="O9" s="983"/>
      <c r="P9" s="983"/>
      <c r="Q9" s="983"/>
      <c r="R9" s="984"/>
      <c r="S9" s="205"/>
      <c r="V9" s="216" t="s">
        <v>92</v>
      </c>
      <c r="W9" s="218"/>
      <c r="X9" s="219" t="s">
        <v>309</v>
      </c>
      <c r="Y9" s="217"/>
    </row>
    <row r="10" spans="2:26" s="206" customFormat="1" x14ac:dyDescent="0.2">
      <c r="B10" s="6" t="s">
        <v>310</v>
      </c>
      <c r="C10" s="6"/>
      <c r="D10" s="1000"/>
      <c r="E10" s="1000"/>
      <c r="F10" s="1000"/>
      <c r="G10" s="1000"/>
      <c r="H10" s="2"/>
      <c r="I10" s="2"/>
      <c r="J10" s="6" t="s">
        <v>311</v>
      </c>
      <c r="K10" s="6"/>
      <c r="L10" s="749"/>
      <c r="M10" s="2"/>
      <c r="N10" s="982"/>
      <c r="O10" s="983"/>
      <c r="P10" s="983"/>
      <c r="Q10" s="983"/>
      <c r="R10" s="984"/>
      <c r="S10" s="205"/>
      <c r="V10" s="216" t="s">
        <v>93</v>
      </c>
      <c r="W10" s="218"/>
      <c r="X10" s="218"/>
      <c r="Y10" s="217"/>
    </row>
    <row r="11" spans="2:26" s="206" customFormat="1" x14ac:dyDescent="0.2">
      <c r="B11" s="6" t="s">
        <v>312</v>
      </c>
      <c r="C11" s="6"/>
      <c r="D11" s="985"/>
      <c r="E11" s="985"/>
      <c r="F11" s="985"/>
      <c r="G11" s="985"/>
      <c r="H11" s="2"/>
      <c r="I11" s="2"/>
      <c r="J11" s="2"/>
      <c r="K11" s="2"/>
      <c r="L11" s="6"/>
      <c r="M11" s="2"/>
      <c r="N11" s="245"/>
      <c r="O11" s="205"/>
      <c r="P11" s="245"/>
      <c r="Q11" s="205"/>
      <c r="R11" s="205"/>
      <c r="S11" s="205"/>
      <c r="V11" s="216" t="s">
        <v>94</v>
      </c>
      <c r="W11" s="218"/>
      <c r="X11" s="218"/>
      <c r="Y11" s="217"/>
    </row>
    <row r="12" spans="2:26" s="206" customFormat="1" x14ac:dyDescent="0.2">
      <c r="B12" s="6" t="s">
        <v>313</v>
      </c>
      <c r="C12" s="2"/>
      <c r="D12" s="985"/>
      <c r="E12" s="985"/>
      <c r="F12" s="985"/>
      <c r="G12" s="985"/>
      <c r="H12" s="2"/>
      <c r="I12" s="2"/>
      <c r="J12" s="205"/>
      <c r="K12" s="205"/>
      <c r="L12" s="205"/>
      <c r="M12" s="205"/>
      <c r="N12" s="205"/>
      <c r="O12" s="205"/>
      <c r="P12" s="205"/>
      <c r="Q12" s="205"/>
      <c r="R12" s="205"/>
      <c r="S12" s="205"/>
      <c r="V12" s="216" t="s">
        <v>95</v>
      </c>
      <c r="W12" s="218"/>
      <c r="X12" s="218" t="s">
        <v>314</v>
      </c>
      <c r="Y12" s="217"/>
    </row>
    <row r="13" spans="2:26" s="206" customFormat="1" ht="15.75" x14ac:dyDescent="0.25">
      <c r="B13" s="6" t="s">
        <v>315</v>
      </c>
      <c r="C13" s="6"/>
      <c r="D13" s="750"/>
      <c r="E13" s="388" t="s">
        <v>316</v>
      </c>
      <c r="F13" s="2"/>
      <c r="G13" s="2"/>
      <c r="H13" s="2"/>
      <c r="I13" s="2"/>
      <c r="J13" s="6" t="s">
        <v>317</v>
      </c>
      <c r="K13" s="2"/>
      <c r="L13" s="747"/>
      <c r="M13" s="2"/>
      <c r="N13" s="245"/>
      <c r="O13" s="205"/>
      <c r="P13" s="6"/>
      <c r="Q13"/>
      <c r="R13" s="205"/>
      <c r="S13" s="205"/>
      <c r="V13" s="216" t="s">
        <v>96</v>
      </c>
      <c r="W13" s="218"/>
      <c r="X13" s="218" t="s">
        <v>301</v>
      </c>
      <c r="Y13" s="217"/>
    </row>
    <row r="14" spans="2:26" s="206" customFormat="1" x14ac:dyDescent="0.2">
      <c r="B14" s="6" t="s">
        <v>318</v>
      </c>
      <c r="C14" s="6"/>
      <c r="D14" s="750"/>
      <c r="E14" s="388" t="s">
        <v>319</v>
      </c>
      <c r="F14" s="2"/>
      <c r="G14" s="2"/>
      <c r="H14" s="2"/>
      <c r="I14" s="2"/>
      <c r="J14" s="6" t="s">
        <v>320</v>
      </c>
      <c r="K14" s="2"/>
      <c r="L14" s="751"/>
      <c r="M14" s="2"/>
      <c r="N14" s="245"/>
      <c r="O14" s="205"/>
      <c r="P14" s="245"/>
      <c r="Q14" s="205"/>
      <c r="R14" s="205"/>
      <c r="S14" s="205"/>
      <c r="V14" s="216" t="s">
        <v>97</v>
      </c>
      <c r="W14" s="218"/>
      <c r="X14" s="218" t="s">
        <v>321</v>
      </c>
      <c r="Y14" s="217"/>
    </row>
    <row r="15" spans="2:26" s="206" customFormat="1" x14ac:dyDescent="0.2">
      <c r="B15" s="205"/>
      <c r="C15" s="205"/>
      <c r="D15" s="205"/>
      <c r="E15" s="205"/>
      <c r="F15" s="205"/>
      <c r="G15" s="205"/>
      <c r="H15" s="205"/>
      <c r="I15" s="205"/>
      <c r="J15" s="6" t="s">
        <v>322</v>
      </c>
      <c r="K15" s="2"/>
      <c r="L15" s="1001"/>
      <c r="M15" s="1002"/>
      <c r="N15" s="1002"/>
      <c r="O15" s="1002"/>
      <c r="P15" s="1003"/>
      <c r="Q15" s="205"/>
      <c r="R15" s="205"/>
      <c r="S15" s="205"/>
      <c r="V15" s="216" t="s">
        <v>98</v>
      </c>
      <c r="W15" s="218"/>
      <c r="X15" s="218" t="s">
        <v>323</v>
      </c>
      <c r="Y15" s="217"/>
    </row>
    <row r="16" spans="2:26" s="206" customFormat="1" ht="16.5" x14ac:dyDescent="0.3">
      <c r="B16" s="273" t="s">
        <v>324</v>
      </c>
      <c r="C16" s="379"/>
      <c r="G16" s="2"/>
      <c r="H16" s="2"/>
      <c r="I16" s="2"/>
      <c r="J16" s="2"/>
      <c r="K16" s="2"/>
      <c r="L16" s="2"/>
      <c r="M16" s="2"/>
      <c r="N16" s="2"/>
      <c r="O16" s="205"/>
      <c r="P16" s="205"/>
      <c r="Q16" s="205"/>
      <c r="R16" s="205"/>
      <c r="S16" s="205"/>
      <c r="V16" s="216" t="s">
        <v>99</v>
      </c>
      <c r="W16" s="218"/>
      <c r="X16" s="218" t="s">
        <v>325</v>
      </c>
      <c r="Y16" s="217"/>
    </row>
    <row r="17" spans="2:25" s="206" customFormat="1" x14ac:dyDescent="0.2">
      <c r="B17" s="389" t="s">
        <v>326</v>
      </c>
      <c r="C17" s="379"/>
      <c r="G17" s="2"/>
      <c r="H17" s="2"/>
      <c r="I17" s="2"/>
      <c r="J17" s="2"/>
      <c r="K17" s="2"/>
      <c r="L17" s="2"/>
      <c r="M17" s="2"/>
      <c r="N17" s="2"/>
      <c r="O17" s="205"/>
      <c r="P17" s="205"/>
      <c r="Q17" s="205"/>
      <c r="R17" s="205"/>
      <c r="S17" s="205"/>
      <c r="V17" s="216" t="s">
        <v>100</v>
      </c>
      <c r="W17" s="218"/>
      <c r="X17" s="218"/>
      <c r="Y17" s="217"/>
    </row>
    <row r="18" spans="2:25" s="206" customFormat="1" x14ac:dyDescent="0.2">
      <c r="B18" s="389"/>
      <c r="C18" s="379"/>
      <c r="G18" s="2"/>
      <c r="H18" s="2"/>
      <c r="I18" s="2"/>
      <c r="J18" s="2"/>
      <c r="K18" s="2"/>
      <c r="L18" s="2"/>
      <c r="M18" s="2"/>
      <c r="N18" s="2"/>
      <c r="O18" s="205"/>
      <c r="P18" s="205"/>
      <c r="Q18" s="205"/>
      <c r="R18" s="205"/>
      <c r="S18" s="205"/>
      <c r="V18" s="216" t="s">
        <v>101</v>
      </c>
      <c r="W18" s="218"/>
      <c r="X18" s="218"/>
      <c r="Y18" s="217"/>
    </row>
    <row r="19" spans="2:25" s="206" customFormat="1" x14ac:dyDescent="0.2">
      <c r="B19" s="212" t="s">
        <v>327</v>
      </c>
      <c r="C19" s="212"/>
      <c r="D19" s="2"/>
      <c r="E19" s="2"/>
      <c r="F19" s="2"/>
      <c r="G19" s="390" t="s">
        <v>328</v>
      </c>
      <c r="H19" s="2"/>
      <c r="I19" s="2"/>
      <c r="J19" s="2"/>
      <c r="K19" s="2"/>
      <c r="L19" s="205"/>
      <c r="M19" s="205"/>
      <c r="N19" s="391" t="s">
        <v>329</v>
      </c>
      <c r="O19" s="205"/>
      <c r="P19" s="205"/>
      <c r="Q19" s="205"/>
      <c r="R19" s="205"/>
      <c r="S19" s="205"/>
      <c r="V19" s="216" t="s">
        <v>102</v>
      </c>
      <c r="W19" s="218"/>
      <c r="X19" s="218"/>
      <c r="Y19" s="217"/>
    </row>
    <row r="20" spans="2:25" s="206" customFormat="1" x14ac:dyDescent="0.2">
      <c r="B20" s="752"/>
      <c r="C20" s="392"/>
      <c r="D20" s="246" t="s">
        <v>330</v>
      </c>
      <c r="E20" s="205"/>
      <c r="F20" s="2"/>
      <c r="G20" s="686"/>
      <c r="H20" s="687"/>
      <c r="I20" s="687"/>
      <c r="J20" s="687"/>
      <c r="K20" s="687"/>
      <c r="L20" s="688"/>
      <c r="M20" s="205"/>
      <c r="N20" s="686"/>
      <c r="O20" s="687"/>
      <c r="P20" s="687"/>
      <c r="Q20" s="687"/>
      <c r="R20" s="688"/>
      <c r="S20" s="205"/>
      <c r="V20" s="216" t="s">
        <v>103</v>
      </c>
      <c r="W20" s="218"/>
      <c r="X20" s="218"/>
      <c r="Y20" s="217"/>
    </row>
    <row r="21" spans="2:25" s="206" customFormat="1" x14ac:dyDescent="0.2">
      <c r="B21" s="752"/>
      <c r="C21" s="392"/>
      <c r="D21" s="246" t="s">
        <v>331</v>
      </c>
      <c r="E21" s="205"/>
      <c r="F21" s="2"/>
      <c r="G21" s="686"/>
      <c r="H21" s="687"/>
      <c r="I21" s="687"/>
      <c r="J21" s="687"/>
      <c r="K21" s="687"/>
      <c r="L21" s="688"/>
      <c r="M21" s="205"/>
      <c r="N21" s="686"/>
      <c r="O21" s="687"/>
      <c r="P21" s="687"/>
      <c r="Q21" s="687"/>
      <c r="R21" s="688"/>
      <c r="S21" s="205"/>
      <c r="V21" s="216" t="s">
        <v>104</v>
      </c>
      <c r="W21" s="218"/>
      <c r="X21" s="218"/>
      <c r="Y21" s="217"/>
    </row>
    <row r="22" spans="2:25" s="206" customFormat="1" x14ac:dyDescent="0.2">
      <c r="B22" s="752"/>
      <c r="C22" s="392"/>
      <c r="D22" s="246" t="s">
        <v>332</v>
      </c>
      <c r="E22" s="205"/>
      <c r="F22" s="2"/>
      <c r="G22" s="686"/>
      <c r="H22" s="687"/>
      <c r="I22" s="687"/>
      <c r="J22" s="687"/>
      <c r="K22" s="687"/>
      <c r="L22" s="688"/>
      <c r="M22" s="205"/>
      <c r="N22" s="686"/>
      <c r="O22" s="687"/>
      <c r="P22" s="687"/>
      <c r="Q22" s="687"/>
      <c r="R22" s="688"/>
      <c r="S22" s="205"/>
      <c r="V22" s="216" t="s">
        <v>105</v>
      </c>
      <c r="W22" s="218"/>
      <c r="X22" s="218"/>
      <c r="Y22" s="217"/>
    </row>
    <row r="23" spans="2:25" s="206" customFormat="1" ht="15.75" x14ac:dyDescent="0.25">
      <c r="B23"/>
      <c r="C23"/>
      <c r="D23"/>
      <c r="E23"/>
      <c r="F23"/>
      <c r="G23"/>
      <c r="H23"/>
      <c r="I23"/>
      <c r="J23"/>
      <c r="K23"/>
      <c r="L23"/>
      <c r="M23"/>
      <c r="N23"/>
      <c r="O23"/>
      <c r="P23"/>
      <c r="Q23"/>
      <c r="R23"/>
      <c r="S23" s="205"/>
      <c r="V23" s="216" t="s">
        <v>106</v>
      </c>
      <c r="W23" s="218"/>
      <c r="X23" s="218"/>
      <c r="Y23" s="217"/>
    </row>
    <row r="24" spans="2:25" s="206" customFormat="1" ht="16.5" x14ac:dyDescent="0.3">
      <c r="B24" s="273" t="s">
        <v>333</v>
      </c>
      <c r="C24" s="379"/>
      <c r="G24" s="2"/>
      <c r="H24" s="2"/>
      <c r="I24" s="2"/>
      <c r="J24" s="2"/>
      <c r="K24" s="2"/>
      <c r="L24" s="2"/>
      <c r="M24" s="2"/>
      <c r="N24" s="2"/>
      <c r="O24" s="205"/>
      <c r="P24" s="205"/>
      <c r="Q24" s="205"/>
      <c r="R24" s="205"/>
      <c r="S24" s="205"/>
      <c r="V24" s="216" t="s">
        <v>107</v>
      </c>
      <c r="W24" s="218"/>
      <c r="X24" s="218"/>
      <c r="Y24" s="217"/>
    </row>
    <row r="25" spans="2:25" s="206" customFormat="1" ht="12.75" customHeight="1" x14ac:dyDescent="0.2">
      <c r="B25" s="389" t="s">
        <v>326</v>
      </c>
      <c r="C25" s="389"/>
      <c r="D25" s="2"/>
      <c r="E25" s="2"/>
      <c r="F25" s="2"/>
      <c r="G25" s="2"/>
      <c r="H25" s="2"/>
      <c r="I25" s="2"/>
      <c r="J25" s="205"/>
      <c r="K25" s="2"/>
      <c r="L25" s="2"/>
      <c r="M25" s="2"/>
      <c r="N25" s="2"/>
      <c r="O25" s="205"/>
      <c r="P25" s="205"/>
      <c r="Q25" s="205"/>
      <c r="R25" s="205"/>
      <c r="S25" s="205"/>
      <c r="V25" s="216" t="s">
        <v>108</v>
      </c>
      <c r="W25" s="218"/>
      <c r="X25" s="218"/>
      <c r="Y25" s="217"/>
    </row>
    <row r="26" spans="2:25" s="206" customFormat="1" ht="13.5" customHeight="1" x14ac:dyDescent="0.2">
      <c r="B26" s="389"/>
      <c r="C26" s="389"/>
      <c r="D26" s="2"/>
      <c r="E26" s="2"/>
      <c r="F26" s="2"/>
      <c r="G26" s="2"/>
      <c r="H26" s="2"/>
      <c r="I26" s="2"/>
      <c r="J26" s="205"/>
      <c r="K26" s="2"/>
      <c r="L26" s="2"/>
      <c r="M26" s="2"/>
      <c r="N26" s="2"/>
      <c r="O26" s="205"/>
      <c r="P26" s="205"/>
      <c r="Q26" s="205"/>
      <c r="R26" s="205"/>
      <c r="S26" s="205"/>
      <c r="V26" s="216" t="s">
        <v>109</v>
      </c>
      <c r="W26" s="218"/>
      <c r="X26" s="218" t="s">
        <v>334</v>
      </c>
      <c r="Y26" s="217"/>
    </row>
    <row r="27" spans="2:25" s="206" customFormat="1" x14ac:dyDescent="0.2">
      <c r="B27" s="212" t="s">
        <v>327</v>
      </c>
      <c r="C27" s="212"/>
      <c r="D27" s="2"/>
      <c r="E27" s="2"/>
      <c r="F27" s="2"/>
      <c r="G27" s="390" t="s">
        <v>328</v>
      </c>
      <c r="H27" s="2"/>
      <c r="I27" s="2"/>
      <c r="J27" s="2"/>
      <c r="K27" s="2"/>
      <c r="L27" s="205"/>
      <c r="M27" s="205"/>
      <c r="N27" s="391" t="s">
        <v>329</v>
      </c>
      <c r="O27" s="205"/>
      <c r="P27" s="205"/>
      <c r="Q27" s="205"/>
      <c r="R27" s="205"/>
      <c r="S27" s="213"/>
      <c r="V27" s="689" t="s">
        <v>110</v>
      </c>
      <c r="W27" s="218"/>
      <c r="X27" s="218" t="s">
        <v>44</v>
      </c>
      <c r="Y27" s="217"/>
    </row>
    <row r="28" spans="2:25" s="206" customFormat="1" x14ac:dyDescent="0.2">
      <c r="B28" s="752"/>
      <c r="C28" s="392"/>
      <c r="D28" s="246" t="s">
        <v>335</v>
      </c>
      <c r="E28" s="205"/>
      <c r="F28" s="2"/>
      <c r="G28" s="686"/>
      <c r="H28" s="687"/>
      <c r="I28" s="687"/>
      <c r="J28" s="687"/>
      <c r="K28" s="687"/>
      <c r="L28" s="688"/>
      <c r="M28" s="205"/>
      <c r="N28" s="686"/>
      <c r="O28" s="687"/>
      <c r="P28" s="687"/>
      <c r="Q28" s="687"/>
      <c r="R28" s="688"/>
      <c r="S28" s="213"/>
      <c r="V28" s="689" t="s">
        <v>111</v>
      </c>
      <c r="W28" s="218"/>
      <c r="X28" s="218" t="s">
        <v>32</v>
      </c>
      <c r="Y28" s="217"/>
    </row>
    <row r="29" spans="2:25" s="206" customFormat="1" x14ac:dyDescent="0.2">
      <c r="B29" s="752"/>
      <c r="C29" s="392"/>
      <c r="D29" s="246" t="s">
        <v>336</v>
      </c>
      <c r="E29" s="205"/>
      <c r="F29" s="2"/>
      <c r="G29" s="686"/>
      <c r="H29" s="687"/>
      <c r="I29" s="687"/>
      <c r="J29" s="687"/>
      <c r="K29" s="687"/>
      <c r="L29" s="688"/>
      <c r="M29" s="205"/>
      <c r="N29" s="686"/>
      <c r="O29" s="687"/>
      <c r="P29" s="687"/>
      <c r="Q29" s="687"/>
      <c r="R29" s="688"/>
      <c r="S29" s="213"/>
      <c r="V29" s="689" t="s">
        <v>112</v>
      </c>
      <c r="W29" s="218"/>
      <c r="X29" s="218" t="s">
        <v>337</v>
      </c>
      <c r="Y29" s="217"/>
    </row>
    <row r="30" spans="2:25" s="206" customFormat="1" x14ac:dyDescent="0.2">
      <c r="B30" s="752"/>
      <c r="C30" s="392"/>
      <c r="D30" s="246" t="s">
        <v>338</v>
      </c>
      <c r="E30" s="205"/>
      <c r="F30" s="2"/>
      <c r="G30" s="686"/>
      <c r="H30" s="687"/>
      <c r="I30" s="687"/>
      <c r="J30" s="687"/>
      <c r="K30" s="687"/>
      <c r="L30" s="688"/>
      <c r="M30" s="205"/>
      <c r="N30" s="686"/>
      <c r="O30" s="687"/>
      <c r="P30" s="687"/>
      <c r="Q30" s="687"/>
      <c r="R30" s="688"/>
      <c r="S30" s="213"/>
      <c r="V30" s="689" t="s">
        <v>113</v>
      </c>
      <c r="W30" s="218"/>
      <c r="X30" s="218" t="s">
        <v>339</v>
      </c>
      <c r="Y30" s="217"/>
    </row>
    <row r="31" spans="2:25" s="206" customFormat="1" x14ac:dyDescent="0.2">
      <c r="B31" s="752"/>
      <c r="C31" s="392"/>
      <c r="D31" s="246" t="s">
        <v>340</v>
      </c>
      <c r="E31" s="205"/>
      <c r="F31" s="2"/>
      <c r="G31" s="686"/>
      <c r="H31" s="687"/>
      <c r="I31" s="687"/>
      <c r="J31" s="687"/>
      <c r="K31" s="687"/>
      <c r="L31" s="688"/>
      <c r="M31" s="205"/>
      <c r="N31" s="686"/>
      <c r="O31" s="687"/>
      <c r="P31" s="687"/>
      <c r="Q31" s="687"/>
      <c r="R31" s="688"/>
      <c r="S31" s="213"/>
      <c r="V31" s="689" t="s">
        <v>114</v>
      </c>
      <c r="W31" s="218"/>
      <c r="X31" s="218"/>
      <c r="Y31" s="217"/>
    </row>
    <row r="32" spans="2:25" s="206" customFormat="1" x14ac:dyDescent="0.2">
      <c r="B32" s="752"/>
      <c r="C32" s="392"/>
      <c r="D32" s="246" t="s">
        <v>341</v>
      </c>
      <c r="E32" s="205"/>
      <c r="F32" s="2"/>
      <c r="G32" s="686"/>
      <c r="H32" s="687"/>
      <c r="I32" s="687"/>
      <c r="J32" s="687"/>
      <c r="K32" s="687"/>
      <c r="L32" s="688"/>
      <c r="M32" s="205"/>
      <c r="N32" s="686"/>
      <c r="O32" s="687"/>
      <c r="P32" s="687"/>
      <c r="Q32" s="687"/>
      <c r="R32" s="688"/>
      <c r="S32" s="213"/>
      <c r="V32" s="689" t="s">
        <v>115</v>
      </c>
      <c r="W32" s="218"/>
      <c r="X32" s="218"/>
      <c r="Y32" s="217"/>
    </row>
    <row r="33" spans="2:25" s="206" customFormat="1" x14ac:dyDescent="0.2">
      <c r="B33" s="752"/>
      <c r="C33" s="392"/>
      <c r="D33" s="246" t="s">
        <v>342</v>
      </c>
      <c r="E33" s="205"/>
      <c r="F33" s="2"/>
      <c r="G33" s="686"/>
      <c r="H33" s="687"/>
      <c r="I33" s="687"/>
      <c r="J33" s="687"/>
      <c r="K33" s="687"/>
      <c r="L33" s="688"/>
      <c r="M33" s="205"/>
      <c r="N33" s="686"/>
      <c r="O33" s="687"/>
      <c r="P33" s="687"/>
      <c r="Q33" s="687"/>
      <c r="R33" s="688"/>
      <c r="S33" s="213"/>
      <c r="V33" s="689" t="s">
        <v>116</v>
      </c>
      <c r="W33" s="218"/>
      <c r="X33" s="218" t="s">
        <v>343</v>
      </c>
      <c r="Y33" s="217"/>
    </row>
    <row r="34" spans="2:25" s="206" customFormat="1" x14ac:dyDescent="0.2">
      <c r="B34" s="752"/>
      <c r="C34" s="392"/>
      <c r="D34" s="246" t="s">
        <v>344</v>
      </c>
      <c r="E34" s="205"/>
      <c r="F34" s="2"/>
      <c r="G34" s="686"/>
      <c r="H34" s="687"/>
      <c r="I34" s="687"/>
      <c r="J34" s="687"/>
      <c r="K34" s="687"/>
      <c r="L34" s="688"/>
      <c r="M34" s="205"/>
      <c r="N34" s="686"/>
      <c r="O34" s="687"/>
      <c r="P34" s="687"/>
      <c r="Q34" s="687"/>
      <c r="R34" s="688"/>
      <c r="S34" s="213"/>
      <c r="V34" s="689" t="s">
        <v>117</v>
      </c>
      <c r="W34" s="218"/>
      <c r="X34" s="218" t="s">
        <v>345</v>
      </c>
      <c r="Y34" s="217"/>
    </row>
    <row r="35" spans="2:25" s="206" customFormat="1" x14ac:dyDescent="0.2">
      <c r="B35" s="752"/>
      <c r="C35" s="392"/>
      <c r="D35" s="246" t="s">
        <v>346</v>
      </c>
      <c r="E35" s="205"/>
      <c r="F35" s="2"/>
      <c r="G35" s="686"/>
      <c r="H35" s="687"/>
      <c r="I35" s="687"/>
      <c r="J35" s="687"/>
      <c r="K35" s="687"/>
      <c r="L35" s="688"/>
      <c r="M35" s="205"/>
      <c r="N35" s="686"/>
      <c r="O35" s="687"/>
      <c r="P35" s="687"/>
      <c r="Q35" s="687"/>
      <c r="R35" s="688"/>
      <c r="S35" s="213"/>
      <c r="V35" s="689" t="s">
        <v>118</v>
      </c>
      <c r="W35" s="218"/>
      <c r="X35" s="218" t="s">
        <v>347</v>
      </c>
      <c r="Y35" s="217"/>
    </row>
    <row r="36" spans="2:25" s="206" customFormat="1" x14ac:dyDescent="0.2">
      <c r="B36" s="752"/>
      <c r="C36" s="392"/>
      <c r="D36" s="246" t="s">
        <v>348</v>
      </c>
      <c r="E36" s="205"/>
      <c r="F36" s="2"/>
      <c r="G36" s="686"/>
      <c r="H36" s="687"/>
      <c r="I36" s="687"/>
      <c r="J36" s="687"/>
      <c r="K36" s="687"/>
      <c r="L36" s="688"/>
      <c r="M36" s="205"/>
      <c r="N36" s="686"/>
      <c r="O36" s="687"/>
      <c r="P36" s="687"/>
      <c r="Q36" s="687"/>
      <c r="R36" s="688"/>
      <c r="S36" s="213"/>
      <c r="V36" s="689" t="s">
        <v>119</v>
      </c>
      <c r="W36" s="218"/>
      <c r="X36" s="218" t="s">
        <v>349</v>
      </c>
      <c r="Y36" s="217"/>
    </row>
    <row r="37" spans="2:25" s="206" customFormat="1" x14ac:dyDescent="0.2">
      <c r="B37" s="752"/>
      <c r="C37" s="392"/>
      <c r="D37" s="246" t="s">
        <v>350</v>
      </c>
      <c r="E37" s="205"/>
      <c r="F37" s="2"/>
      <c r="G37" s="686"/>
      <c r="H37" s="687"/>
      <c r="I37" s="687"/>
      <c r="J37" s="687"/>
      <c r="K37" s="687"/>
      <c r="L37" s="688"/>
      <c r="M37" s="205"/>
      <c r="N37" s="686"/>
      <c r="O37" s="687"/>
      <c r="P37" s="687"/>
      <c r="Q37" s="687"/>
      <c r="R37" s="688"/>
      <c r="S37" s="213"/>
      <c r="V37" s="689" t="s">
        <v>120</v>
      </c>
      <c r="W37" s="218"/>
      <c r="X37" s="218" t="s">
        <v>351</v>
      </c>
      <c r="Y37" s="217"/>
    </row>
    <row r="38" spans="2:25" s="206" customFormat="1" x14ac:dyDescent="0.2">
      <c r="B38" s="752"/>
      <c r="C38" s="392"/>
      <c r="D38" s="246" t="s">
        <v>352</v>
      </c>
      <c r="E38" s="205"/>
      <c r="F38" s="2"/>
      <c r="G38" s="686"/>
      <c r="H38" s="687"/>
      <c r="I38" s="687"/>
      <c r="J38" s="687"/>
      <c r="K38" s="687"/>
      <c r="L38" s="688"/>
      <c r="M38" s="205"/>
      <c r="N38" s="686"/>
      <c r="O38" s="687"/>
      <c r="P38" s="687"/>
      <c r="Q38" s="687"/>
      <c r="R38" s="688"/>
      <c r="S38" s="213"/>
      <c r="V38" s="689" t="s">
        <v>122</v>
      </c>
      <c r="W38" s="218"/>
      <c r="X38" s="218" t="s">
        <v>353</v>
      </c>
      <c r="Y38" s="217"/>
    </row>
    <row r="39" spans="2:25" s="206" customFormat="1" x14ac:dyDescent="0.2">
      <c r="B39" s="752"/>
      <c r="C39" s="392"/>
      <c r="D39" s="246" t="s">
        <v>354</v>
      </c>
      <c r="E39" s="205"/>
      <c r="F39" s="2"/>
      <c r="G39" s="686"/>
      <c r="H39" s="687"/>
      <c r="I39" s="687"/>
      <c r="J39" s="687"/>
      <c r="K39" s="687"/>
      <c r="L39" s="688"/>
      <c r="M39" s="205"/>
      <c r="N39" s="686"/>
      <c r="O39" s="687"/>
      <c r="P39" s="687"/>
      <c r="Q39" s="687"/>
      <c r="R39" s="688"/>
      <c r="S39" s="213"/>
      <c r="V39" s="689" t="s">
        <v>123</v>
      </c>
      <c r="W39" s="218"/>
      <c r="X39" s="218"/>
      <c r="Y39" s="217"/>
    </row>
    <row r="40" spans="2:25" s="206" customFormat="1" x14ac:dyDescent="0.2">
      <c r="B40" s="752"/>
      <c r="C40" s="392"/>
      <c r="D40" s="246" t="s">
        <v>355</v>
      </c>
      <c r="E40" s="205"/>
      <c r="F40" s="2"/>
      <c r="G40" s="686"/>
      <c r="H40" s="687"/>
      <c r="I40" s="687"/>
      <c r="J40" s="687"/>
      <c r="K40" s="687"/>
      <c r="L40" s="688"/>
      <c r="M40" s="205"/>
      <c r="N40" s="686"/>
      <c r="O40" s="687"/>
      <c r="P40" s="687"/>
      <c r="Q40" s="687"/>
      <c r="R40" s="688"/>
      <c r="S40" s="213"/>
      <c r="V40" s="689" t="s">
        <v>124</v>
      </c>
      <c r="W40" s="218"/>
      <c r="X40" s="218"/>
      <c r="Y40" s="217"/>
    </row>
    <row r="41" spans="2:25" s="206" customFormat="1" x14ac:dyDescent="0.2">
      <c r="B41" s="752"/>
      <c r="C41" s="392"/>
      <c r="D41" s="246" t="s">
        <v>356</v>
      </c>
      <c r="E41" s="205"/>
      <c r="F41" s="2"/>
      <c r="G41" s="686"/>
      <c r="H41" s="687"/>
      <c r="I41" s="687"/>
      <c r="J41" s="687"/>
      <c r="K41" s="687"/>
      <c r="L41" s="688"/>
      <c r="M41" s="205"/>
      <c r="N41" s="686"/>
      <c r="O41" s="687"/>
      <c r="P41" s="687"/>
      <c r="Q41" s="687"/>
      <c r="R41" s="688"/>
      <c r="S41" s="205"/>
      <c r="V41" s="689" t="s">
        <v>125</v>
      </c>
      <c r="W41" s="218"/>
      <c r="X41" s="218"/>
      <c r="Y41" s="217"/>
    </row>
    <row r="42" spans="2:25" s="206" customFormat="1" ht="15.6" customHeight="1" x14ac:dyDescent="0.2">
      <c r="B42" s="2"/>
      <c r="C42" s="2"/>
      <c r="D42" s="2"/>
      <c r="E42" s="2"/>
      <c r="F42" s="2"/>
      <c r="G42" s="2"/>
      <c r="H42" s="2"/>
      <c r="I42" s="2"/>
      <c r="J42" s="2"/>
      <c r="K42" s="2"/>
      <c r="L42" s="2"/>
      <c r="M42" s="2"/>
      <c r="N42" s="2"/>
      <c r="O42" s="205"/>
      <c r="P42" s="205"/>
      <c r="Q42" s="205"/>
      <c r="R42" s="205"/>
      <c r="S42" s="211"/>
      <c r="V42" s="689" t="s">
        <v>126</v>
      </c>
      <c r="W42" s="218"/>
      <c r="X42" s="218"/>
      <c r="Y42" s="217"/>
    </row>
    <row r="43" spans="2:25" s="206" customFormat="1" ht="18" customHeight="1" x14ac:dyDescent="0.2">
      <c r="B43" s="992" t="s">
        <v>357</v>
      </c>
      <c r="C43" s="992"/>
      <c r="D43" s="992"/>
      <c r="E43" s="992"/>
      <c r="F43" s="992"/>
      <c r="G43" s="992"/>
      <c r="H43" s="992"/>
      <c r="I43" s="992"/>
      <c r="J43" s="992"/>
      <c r="K43" s="992"/>
      <c r="L43" s="992"/>
      <c r="M43" s="992"/>
      <c r="N43" s="992"/>
      <c r="O43" s="992"/>
      <c r="P43" s="992"/>
      <c r="Q43" s="992"/>
      <c r="R43" s="992"/>
      <c r="S43" s="211"/>
      <c r="V43" s="689" t="s">
        <v>127</v>
      </c>
      <c r="W43" s="218"/>
      <c r="X43" s="218"/>
      <c r="Y43" s="217"/>
    </row>
    <row r="44" spans="2:25" s="206" customFormat="1" ht="102.75" customHeight="1" x14ac:dyDescent="0.2">
      <c r="B44" s="924"/>
      <c r="C44" s="925"/>
      <c r="D44" s="925"/>
      <c r="E44" s="925"/>
      <c r="F44" s="925"/>
      <c r="G44" s="925"/>
      <c r="H44" s="925"/>
      <c r="I44" s="925"/>
      <c r="J44" s="925"/>
      <c r="K44" s="925"/>
      <c r="L44" s="925"/>
      <c r="M44" s="925"/>
      <c r="N44" s="925"/>
      <c r="O44" s="925"/>
      <c r="P44" s="925"/>
      <c r="Q44" s="925"/>
      <c r="R44" s="926"/>
      <c r="S44" s="205"/>
      <c r="V44" s="689" t="s">
        <v>128</v>
      </c>
      <c r="W44" s="218"/>
      <c r="X44" s="218"/>
      <c r="Y44" s="217"/>
    </row>
    <row r="45" spans="2:25" s="206" customFormat="1" ht="22.5" customHeight="1" x14ac:dyDescent="0.2">
      <c r="B45" s="390" t="s">
        <v>47</v>
      </c>
      <c r="C45" s="390"/>
      <c r="D45" s="390"/>
      <c r="E45" s="254">
        <f>1500-LEN(B44)</f>
        <v>1500</v>
      </c>
      <c r="F45" s="2"/>
      <c r="G45" s="2"/>
      <c r="H45" s="2"/>
      <c r="I45" s="2"/>
      <c r="J45" s="2"/>
      <c r="K45" s="2"/>
      <c r="L45" s="2"/>
      <c r="M45" s="2"/>
      <c r="N45" s="2"/>
      <c r="O45" s="205"/>
      <c r="P45" s="205"/>
      <c r="Q45" s="205"/>
      <c r="R45" s="205"/>
      <c r="S45" s="205"/>
      <c r="V45" s="689" t="s">
        <v>129</v>
      </c>
      <c r="W45" s="218"/>
      <c r="X45" s="218"/>
      <c r="Y45" s="217"/>
    </row>
    <row r="46" spans="2:25" s="206" customFormat="1" hidden="1" x14ac:dyDescent="0.2">
      <c r="B46" s="390" t="s">
        <v>358</v>
      </c>
      <c r="C46" s="390"/>
      <c r="D46" s="205"/>
      <c r="E46" s="2"/>
      <c r="F46" s="2"/>
      <c r="G46" s="2"/>
      <c r="H46" s="2"/>
      <c r="I46" s="2"/>
      <c r="J46" s="2"/>
      <c r="K46" s="2"/>
      <c r="L46" s="2"/>
      <c r="M46" s="2"/>
      <c r="N46" s="2"/>
      <c r="O46" s="205"/>
      <c r="P46" s="205"/>
      <c r="Q46" s="205"/>
      <c r="R46" s="205"/>
      <c r="S46" s="205"/>
      <c r="V46" s="689" t="s">
        <v>130</v>
      </c>
      <c r="W46" s="218"/>
      <c r="X46" s="218"/>
      <c r="Y46" s="217"/>
    </row>
    <row r="47" spans="2:25" s="206" customFormat="1" ht="7.5" hidden="1" customHeight="1" x14ac:dyDescent="0.2">
      <c r="B47" s="205"/>
      <c r="C47" s="205"/>
      <c r="D47" s="205"/>
      <c r="E47" s="2"/>
      <c r="F47" s="2"/>
      <c r="G47" s="2"/>
      <c r="H47" s="2"/>
      <c r="I47" s="2"/>
      <c r="J47" s="2"/>
      <c r="K47" s="2"/>
      <c r="L47" s="2"/>
      <c r="M47" s="2"/>
      <c r="N47" s="2"/>
      <c r="O47" s="205"/>
      <c r="P47" s="205"/>
      <c r="Q47" s="205"/>
      <c r="R47" s="205"/>
      <c r="S47" s="205"/>
      <c r="V47" s="689" t="s">
        <v>131</v>
      </c>
      <c r="W47" s="218"/>
      <c r="X47" s="218"/>
      <c r="Y47" s="217"/>
    </row>
    <row r="48" spans="2:25" s="206" customFormat="1" hidden="1" x14ac:dyDescent="0.2">
      <c r="B48" s="753"/>
      <c r="C48" s="6"/>
      <c r="D48" s="246" t="s">
        <v>359</v>
      </c>
      <c r="E48" s="205"/>
      <c r="F48" s="2"/>
      <c r="G48" s="2"/>
      <c r="H48" s="2"/>
      <c r="I48" s="2"/>
      <c r="J48" s="998"/>
      <c r="K48" s="998"/>
      <c r="L48" s="998"/>
      <c r="M48" s="998"/>
      <c r="N48" s="998"/>
      <c r="O48" s="998"/>
      <c r="P48" s="998"/>
      <c r="Q48" s="998"/>
      <c r="R48" s="998"/>
      <c r="S48" s="205"/>
      <c r="V48" s="689" t="s">
        <v>132</v>
      </c>
      <c r="W48" s="218"/>
      <c r="X48" s="218"/>
      <c r="Y48" s="217"/>
    </row>
    <row r="49" spans="2:25" s="206" customFormat="1" ht="15.75" hidden="1" customHeight="1" x14ac:dyDescent="0.2">
      <c r="B49" s="753"/>
      <c r="C49" s="6"/>
      <c r="D49" s="246" t="s">
        <v>360</v>
      </c>
      <c r="E49" s="205"/>
      <c r="F49" s="2"/>
      <c r="G49" s="2"/>
      <c r="H49" s="2"/>
      <c r="I49" s="2"/>
      <c r="J49" s="999"/>
      <c r="K49" s="999"/>
      <c r="L49" s="999"/>
      <c r="M49" s="999"/>
      <c r="N49" s="999"/>
      <c r="O49" s="999"/>
      <c r="P49" s="999"/>
      <c r="Q49" s="999"/>
      <c r="R49" s="999"/>
      <c r="S49" s="205"/>
      <c r="V49" s="689" t="s">
        <v>133</v>
      </c>
      <c r="W49" s="218"/>
      <c r="X49" s="218"/>
      <c r="Y49" s="217"/>
    </row>
    <row r="50" spans="2:25" s="206" customFormat="1" hidden="1" x14ac:dyDescent="0.2">
      <c r="B50" s="753"/>
      <c r="C50" s="6"/>
      <c r="D50" s="246" t="s">
        <v>361</v>
      </c>
      <c r="E50" s="205"/>
      <c r="F50" s="2"/>
      <c r="G50" s="2"/>
      <c r="H50" s="2"/>
      <c r="I50" s="2"/>
      <c r="J50" s="999"/>
      <c r="K50" s="999"/>
      <c r="L50" s="999"/>
      <c r="M50" s="999"/>
      <c r="N50" s="999"/>
      <c r="O50" s="999"/>
      <c r="P50" s="999"/>
      <c r="Q50" s="999"/>
      <c r="R50" s="999"/>
      <c r="S50" s="205"/>
      <c r="V50" s="689" t="s">
        <v>134</v>
      </c>
      <c r="W50" s="218"/>
      <c r="X50" s="218"/>
      <c r="Y50" s="217"/>
    </row>
    <row r="51" spans="2:25" s="206" customFormat="1" hidden="1" x14ac:dyDescent="0.2">
      <c r="B51" s="753"/>
      <c r="C51" s="6"/>
      <c r="D51" s="246" t="s">
        <v>362</v>
      </c>
      <c r="E51" s="205"/>
      <c r="F51" s="2"/>
      <c r="G51" s="2"/>
      <c r="H51" s="2"/>
      <c r="I51" s="2"/>
      <c r="J51" s="999"/>
      <c r="K51" s="999"/>
      <c r="L51" s="999"/>
      <c r="M51" s="999"/>
      <c r="N51" s="999"/>
      <c r="O51" s="999"/>
      <c r="P51" s="999"/>
      <c r="Q51" s="999"/>
      <c r="R51" s="999"/>
      <c r="S51" s="205"/>
      <c r="V51" s="689" t="s">
        <v>135</v>
      </c>
      <c r="W51" s="218"/>
      <c r="X51" s="218"/>
      <c r="Y51" s="217"/>
    </row>
    <row r="52" spans="2:25" s="206" customFormat="1" hidden="1" x14ac:dyDescent="0.2">
      <c r="B52" s="753"/>
      <c r="C52" s="6"/>
      <c r="D52" s="246" t="s">
        <v>363</v>
      </c>
      <c r="E52" s="205"/>
      <c r="F52" s="2"/>
      <c r="G52" s="2"/>
      <c r="H52" s="2"/>
      <c r="I52" s="2"/>
      <c r="J52" s="389"/>
      <c r="K52" s="2"/>
      <c r="L52" s="2"/>
      <c r="M52" s="2"/>
      <c r="N52" s="2"/>
      <c r="O52" s="205"/>
      <c r="P52" s="205"/>
      <c r="Q52" s="205"/>
      <c r="R52" s="205"/>
      <c r="S52" s="205"/>
      <c r="V52" s="689" t="s">
        <v>136</v>
      </c>
      <c r="W52" s="218"/>
      <c r="X52" s="218"/>
      <c r="Y52" s="217"/>
    </row>
    <row r="53" spans="2:25" s="206" customFormat="1" hidden="1" x14ac:dyDescent="0.2">
      <c r="B53" s="205"/>
      <c r="C53" s="205"/>
      <c r="D53" s="2"/>
      <c r="E53" s="2"/>
      <c r="F53" s="2"/>
      <c r="G53" s="2"/>
      <c r="H53" s="2"/>
      <c r="I53" s="2"/>
      <c r="J53" s="2"/>
      <c r="K53" s="2"/>
      <c r="L53" s="2"/>
      <c r="M53" s="2"/>
      <c r="N53" s="2"/>
      <c r="O53" s="205"/>
      <c r="P53" s="205"/>
      <c r="Q53" s="205"/>
      <c r="R53" s="205"/>
      <c r="S53" s="205"/>
      <c r="V53" s="689" t="s">
        <v>137</v>
      </c>
      <c r="W53" s="218"/>
      <c r="X53" s="218"/>
      <c r="Y53" s="217"/>
    </row>
    <row r="54" spans="2:25" s="206" customFormat="1" hidden="1" x14ac:dyDescent="0.2">
      <c r="B54" s="390" t="s">
        <v>364</v>
      </c>
      <c r="C54" s="390"/>
      <c r="D54" s="205"/>
      <c r="E54" s="2"/>
      <c r="F54" s="2"/>
      <c r="G54" s="2"/>
      <c r="H54" s="2"/>
      <c r="I54" s="2"/>
      <c r="J54" s="391" t="s">
        <v>365</v>
      </c>
      <c r="K54" s="205"/>
      <c r="L54" s="390"/>
      <c r="M54" s="390"/>
      <c r="N54" s="390"/>
      <c r="O54" s="205"/>
      <c r="P54" s="390" t="s">
        <v>366</v>
      </c>
      <c r="Q54" s="2"/>
      <c r="R54" s="205"/>
      <c r="S54" s="205"/>
      <c r="V54" s="689" t="s">
        <v>138</v>
      </c>
      <c r="W54" s="218"/>
      <c r="X54" s="218"/>
      <c r="Y54" s="217"/>
    </row>
    <row r="55" spans="2:25" s="206" customFormat="1" ht="7.5" hidden="1" customHeight="1" x14ac:dyDescent="0.2">
      <c r="B55" s="205"/>
      <c r="C55" s="205"/>
      <c r="D55" s="2"/>
      <c r="E55" s="2"/>
      <c r="F55" s="2"/>
      <c r="G55" s="2"/>
      <c r="H55" s="2"/>
      <c r="I55" s="2"/>
      <c r="J55" s="205"/>
      <c r="K55" s="205"/>
      <c r="L55" s="393"/>
      <c r="M55" s="393"/>
      <c r="N55" s="393"/>
      <c r="O55" s="205"/>
      <c r="P55" s="2"/>
      <c r="Q55" s="2"/>
      <c r="R55" s="205"/>
      <c r="S55" s="205"/>
      <c r="V55" s="689" t="s">
        <v>139</v>
      </c>
      <c r="W55" s="218"/>
      <c r="X55" s="218"/>
      <c r="Y55" s="217"/>
    </row>
    <row r="56" spans="2:25" s="206" customFormat="1" hidden="1" x14ac:dyDescent="0.2">
      <c r="B56" s="754"/>
      <c r="C56" s="6"/>
      <c r="D56" s="246" t="s">
        <v>367</v>
      </c>
      <c r="E56" s="205"/>
      <c r="F56" s="2"/>
      <c r="G56" s="2"/>
      <c r="H56" s="2"/>
      <c r="I56" s="2"/>
      <c r="J56" s="986"/>
      <c r="K56" s="987"/>
      <c r="L56" s="987"/>
      <c r="M56" s="987"/>
      <c r="N56" s="988"/>
      <c r="O56" s="205"/>
      <c r="P56" s="986"/>
      <c r="Q56" s="987"/>
      <c r="R56" s="988"/>
      <c r="S56" s="213"/>
      <c r="V56" s="689" t="s">
        <v>140</v>
      </c>
      <c r="W56" s="218"/>
      <c r="X56" s="218"/>
      <c r="Y56" s="217"/>
    </row>
    <row r="57" spans="2:25" s="206" customFormat="1" hidden="1" x14ac:dyDescent="0.2">
      <c r="B57" s="754"/>
      <c r="C57" s="6"/>
      <c r="D57" s="246" t="s">
        <v>368</v>
      </c>
      <c r="E57" s="205"/>
      <c r="F57" s="2"/>
      <c r="G57" s="2"/>
      <c r="H57" s="2"/>
      <c r="I57" s="2"/>
      <c r="J57" s="986"/>
      <c r="K57" s="987"/>
      <c r="L57" s="987"/>
      <c r="M57" s="987"/>
      <c r="N57" s="988"/>
      <c r="O57" s="205"/>
      <c r="P57" s="986"/>
      <c r="Q57" s="987"/>
      <c r="R57" s="988"/>
      <c r="S57" s="213"/>
      <c r="V57" s="689" t="s">
        <v>141</v>
      </c>
      <c r="W57" s="218"/>
      <c r="X57" s="218"/>
      <c r="Y57" s="217"/>
    </row>
    <row r="58" spans="2:25" s="206" customFormat="1" hidden="1" x14ac:dyDescent="0.2">
      <c r="B58" s="754"/>
      <c r="C58" s="6"/>
      <c r="D58" s="246" t="s">
        <v>369</v>
      </c>
      <c r="E58" s="205"/>
      <c r="F58" s="2"/>
      <c r="G58" s="2"/>
      <c r="H58" s="2"/>
      <c r="I58" s="2"/>
      <c r="J58" s="986"/>
      <c r="K58" s="987"/>
      <c r="L58" s="987"/>
      <c r="M58" s="987"/>
      <c r="N58" s="988"/>
      <c r="O58" s="205"/>
      <c r="P58" s="986"/>
      <c r="Q58" s="987"/>
      <c r="R58" s="988"/>
      <c r="S58" s="213"/>
      <c r="V58" s="689" t="s">
        <v>142</v>
      </c>
      <c r="W58" s="218"/>
      <c r="X58" s="218"/>
      <c r="Y58" s="217"/>
    </row>
    <row r="59" spans="2:25" s="206" customFormat="1" hidden="1" x14ac:dyDescent="0.2">
      <c r="B59" s="754"/>
      <c r="C59" s="6"/>
      <c r="D59" s="246" t="s">
        <v>370</v>
      </c>
      <c r="E59" s="205"/>
      <c r="F59" s="2"/>
      <c r="G59" s="2"/>
      <c r="H59" s="2"/>
      <c r="I59" s="2"/>
      <c r="J59" s="986"/>
      <c r="K59" s="987"/>
      <c r="L59" s="987"/>
      <c r="M59" s="987"/>
      <c r="N59" s="988"/>
      <c r="O59" s="205"/>
      <c r="P59" s="986"/>
      <c r="Q59" s="987"/>
      <c r="R59" s="988"/>
      <c r="S59" s="213"/>
      <c r="V59" s="690" t="s">
        <v>143</v>
      </c>
      <c r="W59" s="218"/>
      <c r="X59" s="218"/>
      <c r="Y59" s="217"/>
    </row>
    <row r="60" spans="2:25" s="206" customFormat="1" hidden="1" x14ac:dyDescent="0.2">
      <c r="B60" s="754"/>
      <c r="C60" s="6"/>
      <c r="D60" s="246" t="s">
        <v>371</v>
      </c>
      <c r="E60" s="205"/>
      <c r="F60" s="2"/>
      <c r="G60" s="2"/>
      <c r="H60" s="2"/>
      <c r="I60" s="2"/>
      <c r="J60" s="986"/>
      <c r="K60" s="987"/>
      <c r="L60" s="987"/>
      <c r="M60" s="987"/>
      <c r="N60" s="988"/>
      <c r="O60" s="205"/>
      <c r="P60" s="986"/>
      <c r="Q60" s="987"/>
      <c r="R60" s="988"/>
      <c r="S60" s="213"/>
      <c r="V60" s="690" t="s">
        <v>144</v>
      </c>
      <c r="W60" s="218"/>
      <c r="X60" s="218"/>
      <c r="Y60" s="217"/>
    </row>
    <row r="61" spans="2:25" s="206" customFormat="1" hidden="1" x14ac:dyDescent="0.2">
      <c r="B61" s="754"/>
      <c r="C61" s="6"/>
      <c r="D61" s="246" t="s">
        <v>372</v>
      </c>
      <c r="E61" s="205"/>
      <c r="F61" s="2"/>
      <c r="G61" s="2"/>
      <c r="H61" s="2"/>
      <c r="I61" s="2"/>
      <c r="J61" s="986"/>
      <c r="K61" s="987"/>
      <c r="L61" s="987"/>
      <c r="M61" s="987"/>
      <c r="N61" s="988"/>
      <c r="O61" s="205"/>
      <c r="P61" s="986"/>
      <c r="Q61" s="987"/>
      <c r="R61" s="988"/>
      <c r="S61" s="213"/>
      <c r="V61" s="690" t="s">
        <v>145</v>
      </c>
      <c r="W61" s="215"/>
      <c r="X61" s="215"/>
      <c r="Y61" s="214"/>
    </row>
    <row r="62" spans="2:25" s="206" customFormat="1" hidden="1" x14ac:dyDescent="0.2">
      <c r="B62" s="754"/>
      <c r="C62" s="6"/>
      <c r="D62" s="246" t="s">
        <v>373</v>
      </c>
      <c r="E62" s="205"/>
      <c r="F62" s="2"/>
      <c r="G62" s="2"/>
      <c r="H62" s="2"/>
      <c r="I62" s="2"/>
      <c r="J62" s="986"/>
      <c r="K62" s="987"/>
      <c r="L62" s="987"/>
      <c r="M62" s="987"/>
      <c r="N62" s="988"/>
      <c r="O62" s="205"/>
      <c r="P62" s="986"/>
      <c r="Q62" s="987"/>
      <c r="R62" s="988"/>
      <c r="S62" s="213"/>
      <c r="V62" s="690" t="s">
        <v>146</v>
      </c>
      <c r="W62" s="215"/>
      <c r="X62" s="215"/>
      <c r="Y62" s="214"/>
    </row>
    <row r="63" spans="2:25" s="206" customFormat="1" hidden="1" x14ac:dyDescent="0.2">
      <c r="B63" s="754"/>
      <c r="C63" s="6"/>
      <c r="D63" s="246" t="s">
        <v>374</v>
      </c>
      <c r="E63" s="205"/>
      <c r="F63" s="2"/>
      <c r="G63" s="2"/>
      <c r="H63" s="2"/>
      <c r="I63" s="2"/>
      <c r="J63" s="986"/>
      <c r="K63" s="987"/>
      <c r="L63" s="987"/>
      <c r="M63" s="987"/>
      <c r="N63" s="988"/>
      <c r="O63" s="205"/>
      <c r="P63" s="986"/>
      <c r="Q63" s="987"/>
      <c r="R63" s="988"/>
      <c r="S63" s="213"/>
      <c r="V63" s="690" t="s">
        <v>147</v>
      </c>
      <c r="W63" s="215"/>
      <c r="X63" s="215"/>
      <c r="Y63" s="214"/>
    </row>
    <row r="64" spans="2:25" s="206" customFormat="1" ht="7.5" hidden="1" customHeight="1" x14ac:dyDescent="0.2">
      <c r="B64" s="379"/>
      <c r="C64" s="379"/>
      <c r="D64" s="2"/>
      <c r="E64" s="2"/>
      <c r="F64" s="2"/>
      <c r="G64" s="2"/>
      <c r="H64" s="2"/>
      <c r="I64" s="2"/>
      <c r="J64" s="2"/>
      <c r="K64" s="2"/>
      <c r="L64" s="2"/>
      <c r="M64" s="2"/>
      <c r="N64" s="2"/>
      <c r="O64" s="205"/>
      <c r="P64" s="205"/>
      <c r="Q64" s="205"/>
      <c r="R64" s="205"/>
      <c r="S64" s="205"/>
      <c r="V64" s="690" t="s">
        <v>148</v>
      </c>
      <c r="W64" s="215"/>
      <c r="X64" s="215"/>
      <c r="Y64" s="214"/>
    </row>
    <row r="65" spans="2:25" s="206" customFormat="1" ht="12.75" hidden="1" customHeight="1" x14ac:dyDescent="0.2">
      <c r="B65" s="379" t="s">
        <v>375</v>
      </c>
      <c r="C65" s="379"/>
      <c r="D65" s="2"/>
      <c r="E65" s="2"/>
      <c r="F65" s="2"/>
      <c r="G65" s="2"/>
      <c r="H65" s="2"/>
      <c r="I65" s="2"/>
      <c r="J65" s="2"/>
      <c r="K65" s="2"/>
      <c r="L65" s="2"/>
      <c r="M65" s="2"/>
      <c r="N65" s="2"/>
      <c r="O65" s="205"/>
      <c r="P65" s="205"/>
      <c r="Q65" s="205"/>
      <c r="R65" s="205"/>
      <c r="S65" s="205"/>
      <c r="V65" s="690" t="s">
        <v>149</v>
      </c>
      <c r="W65" s="215"/>
      <c r="X65" s="215"/>
      <c r="Y65" s="214"/>
    </row>
    <row r="66" spans="2:25" s="206" customFormat="1" ht="37.5" hidden="1" customHeight="1" x14ac:dyDescent="0.2">
      <c r="B66" s="993" t="s">
        <v>376</v>
      </c>
      <c r="C66" s="993"/>
      <c r="D66" s="993"/>
      <c r="E66" s="993"/>
      <c r="F66" s="993"/>
      <c r="G66" s="993"/>
      <c r="H66" s="993"/>
      <c r="I66" s="993"/>
      <c r="J66" s="993"/>
      <c r="K66" s="993"/>
      <c r="L66" s="993"/>
      <c r="M66" s="993"/>
      <c r="N66" s="993"/>
      <c r="O66" s="993"/>
      <c r="P66" s="993"/>
      <c r="Q66" s="993"/>
      <c r="R66" s="993"/>
      <c r="S66" s="205"/>
      <c r="V66" s="690" t="s">
        <v>150</v>
      </c>
      <c r="W66" s="215"/>
      <c r="X66" s="215"/>
      <c r="Y66" s="214"/>
    </row>
    <row r="67" spans="2:25" s="206" customFormat="1" ht="80.099999999999994" hidden="1" customHeight="1" x14ac:dyDescent="0.2">
      <c r="B67" s="989"/>
      <c r="C67" s="990"/>
      <c r="D67" s="990"/>
      <c r="E67" s="990"/>
      <c r="F67" s="990"/>
      <c r="G67" s="990"/>
      <c r="H67" s="990"/>
      <c r="I67" s="990"/>
      <c r="J67" s="990"/>
      <c r="K67" s="990"/>
      <c r="L67" s="990"/>
      <c r="M67" s="990"/>
      <c r="N67" s="990"/>
      <c r="O67" s="990"/>
      <c r="P67" s="990"/>
      <c r="Q67" s="990"/>
      <c r="R67" s="991"/>
      <c r="S67" s="205"/>
      <c r="V67" s="690" t="s">
        <v>151</v>
      </c>
      <c r="W67" s="215"/>
      <c r="X67" s="215"/>
      <c r="Y67" s="214"/>
    </row>
    <row r="68" spans="2:25" s="206" customFormat="1" hidden="1" x14ac:dyDescent="0.2">
      <c r="B68" s="662" t="s">
        <v>47</v>
      </c>
      <c r="C68" s="662"/>
      <c r="D68" s="663"/>
      <c r="E68" s="664">
        <f>1500-LEN(B67)</f>
        <v>1500</v>
      </c>
      <c r="F68" s="663"/>
      <c r="G68" s="663"/>
      <c r="H68" s="663"/>
      <c r="I68" s="663"/>
      <c r="J68" s="663"/>
      <c r="K68" s="663"/>
      <c r="L68" s="665"/>
      <c r="M68" s="663"/>
      <c r="N68" s="666"/>
      <c r="O68" s="666"/>
      <c r="P68" s="666"/>
      <c r="Q68" s="666"/>
      <c r="R68" s="666"/>
      <c r="S68" s="205"/>
      <c r="V68" s="690" t="s">
        <v>152</v>
      </c>
      <c r="W68" s="215"/>
      <c r="X68" s="215"/>
      <c r="Y68" s="214"/>
    </row>
    <row r="69" spans="2:25" s="206" customFormat="1" ht="7.5" hidden="1" customHeight="1" x14ac:dyDescent="0.2">
      <c r="B69" s="389"/>
      <c r="C69" s="389"/>
      <c r="D69" s="211"/>
      <c r="E69" s="394"/>
      <c r="F69" s="211"/>
      <c r="G69" s="211"/>
      <c r="H69" s="211"/>
      <c r="I69" s="211"/>
      <c r="J69" s="211"/>
      <c r="K69" s="211"/>
      <c r="L69" s="387"/>
      <c r="M69" s="211"/>
      <c r="N69" s="209"/>
      <c r="O69" s="209"/>
      <c r="P69" s="209"/>
      <c r="Q69" s="209"/>
      <c r="R69" s="209"/>
      <c r="S69" s="205"/>
      <c r="V69" s="690" t="s">
        <v>153</v>
      </c>
      <c r="W69" s="215"/>
      <c r="X69" s="215"/>
      <c r="Y69" s="214"/>
    </row>
    <row r="70" spans="2:25" s="206" customFormat="1" ht="12.75" hidden="1" customHeight="1" x14ac:dyDescent="0.2">
      <c r="B70" s="395" t="s">
        <v>377</v>
      </c>
      <c r="C70" s="389"/>
      <c r="D70" s="211"/>
      <c r="E70" s="394"/>
      <c r="F70" s="211"/>
      <c r="G70" s="211"/>
      <c r="H70" s="211"/>
      <c r="I70" s="211"/>
      <c r="J70" s="211"/>
      <c r="K70" s="211"/>
      <c r="L70" s="387"/>
      <c r="M70" s="211"/>
      <c r="N70" s="209"/>
      <c r="O70" s="209"/>
      <c r="P70" s="209"/>
      <c r="Q70" s="209"/>
      <c r="R70" s="209"/>
      <c r="S70" s="205"/>
      <c r="V70" s="690" t="s">
        <v>154</v>
      </c>
      <c r="W70" s="215"/>
      <c r="X70" s="215"/>
      <c r="Y70" s="214"/>
    </row>
    <row r="71" spans="2:25" s="206" customFormat="1" ht="24" hidden="1" customHeight="1" x14ac:dyDescent="0.2">
      <c r="B71" s="993" t="s">
        <v>378</v>
      </c>
      <c r="C71" s="993"/>
      <c r="D71" s="993"/>
      <c r="E71" s="993"/>
      <c r="F71" s="993"/>
      <c r="G71" s="993"/>
      <c r="H71" s="993"/>
      <c r="I71" s="993"/>
      <c r="J71" s="993"/>
      <c r="K71" s="993"/>
      <c r="L71" s="993"/>
      <c r="M71" s="993"/>
      <c r="N71" s="993"/>
      <c r="O71" s="993"/>
      <c r="P71" s="993"/>
      <c r="Q71" s="993"/>
      <c r="R71" s="993"/>
      <c r="S71" s="212"/>
      <c r="V71" s="690" t="s">
        <v>155</v>
      </c>
      <c r="W71" s="215"/>
      <c r="X71" s="215"/>
      <c r="Y71" s="214"/>
    </row>
    <row r="72" spans="2:25" s="206" customFormat="1" ht="16.5" hidden="1" customHeight="1" x14ac:dyDescent="0.2">
      <c r="B72" s="989"/>
      <c r="C72" s="990"/>
      <c r="D72" s="990"/>
      <c r="E72" s="990"/>
      <c r="F72" s="990"/>
      <c r="G72" s="990"/>
      <c r="H72" s="990"/>
      <c r="I72" s="990"/>
      <c r="J72" s="990"/>
      <c r="K72" s="990"/>
      <c r="L72" s="990"/>
      <c r="M72" s="990"/>
      <c r="N72" s="990"/>
      <c r="O72" s="990"/>
      <c r="P72" s="990"/>
      <c r="Q72" s="990"/>
      <c r="R72" s="991"/>
      <c r="S72" s="211"/>
      <c r="V72" s="690" t="s">
        <v>156</v>
      </c>
      <c r="W72" s="215"/>
      <c r="X72" s="215"/>
      <c r="Y72" s="214"/>
    </row>
    <row r="73" spans="2:25" s="206" customFormat="1" ht="15.75" hidden="1" customHeight="1" thickBot="1" x14ac:dyDescent="0.25">
      <c r="B73" s="396" t="s">
        <v>47</v>
      </c>
      <c r="C73" s="396"/>
      <c r="D73" s="397"/>
      <c r="E73" s="398">
        <f>1500-LEN(B44)</f>
        <v>1500</v>
      </c>
      <c r="F73" s="397"/>
      <c r="G73" s="397"/>
      <c r="H73" s="397"/>
      <c r="I73" s="397"/>
      <c r="J73" s="397"/>
      <c r="K73" s="397"/>
      <c r="L73" s="399"/>
      <c r="M73" s="397"/>
      <c r="N73" s="400"/>
      <c r="O73" s="400"/>
      <c r="P73" s="400"/>
      <c r="Q73" s="400"/>
      <c r="R73" s="400"/>
      <c r="S73" s="209"/>
      <c r="V73" s="690" t="s">
        <v>157</v>
      </c>
      <c r="W73" s="215"/>
      <c r="X73" s="215"/>
      <c r="Y73" s="214"/>
    </row>
    <row r="74" spans="2:25" s="206" customFormat="1" x14ac:dyDescent="0.2">
      <c r="B74" s="389"/>
      <c r="C74" s="389"/>
      <c r="D74" s="211"/>
      <c r="E74" s="394"/>
      <c r="F74" s="211"/>
      <c r="G74" s="211"/>
      <c r="H74" s="211"/>
      <c r="I74" s="211"/>
      <c r="J74" s="211"/>
      <c r="K74" s="211"/>
      <c r="L74" s="387"/>
      <c r="M74" s="211"/>
      <c r="N74" s="209"/>
      <c r="O74" s="209"/>
      <c r="P74" s="209"/>
      <c r="Q74" s="209"/>
      <c r="R74" s="209"/>
      <c r="S74" s="209"/>
      <c r="V74" s="690" t="s">
        <v>158</v>
      </c>
    </row>
    <row r="75" spans="2:25" s="206" customFormat="1" x14ac:dyDescent="0.2">
      <c r="B75" s="389"/>
      <c r="C75" s="389"/>
      <c r="D75" s="211"/>
      <c r="E75" s="394"/>
      <c r="F75" s="211"/>
      <c r="G75" s="211"/>
      <c r="H75" s="211"/>
      <c r="I75" s="211"/>
      <c r="J75" s="211"/>
      <c r="K75" s="211"/>
      <c r="L75" s="387"/>
      <c r="M75" s="211"/>
      <c r="N75" s="209"/>
      <c r="O75" s="209"/>
      <c r="P75" s="209"/>
      <c r="Q75" s="209"/>
      <c r="R75" s="209"/>
      <c r="S75" s="205"/>
      <c r="V75" s="690" t="s">
        <v>159</v>
      </c>
    </row>
    <row r="76" spans="2:25" s="206" customFormat="1" ht="16.5" x14ac:dyDescent="0.3">
      <c r="B76" s="273" t="s">
        <v>291</v>
      </c>
      <c r="C76" s="390"/>
      <c r="D76" s="390"/>
      <c r="E76" s="254"/>
      <c r="F76" s="2"/>
      <c r="G76" s="2"/>
      <c r="H76" s="2"/>
      <c r="I76" s="2"/>
      <c r="J76" s="2"/>
      <c r="K76" s="2"/>
      <c r="L76" s="2"/>
      <c r="M76" s="2"/>
      <c r="N76" s="2"/>
      <c r="O76" s="205"/>
      <c r="P76" s="205"/>
      <c r="Q76" s="205"/>
      <c r="R76" s="205"/>
      <c r="S76" s="205"/>
      <c r="V76" s="690"/>
    </row>
    <row r="77" spans="2:25" s="206" customFormat="1" ht="15.75" thickBot="1" x14ac:dyDescent="0.25">
      <c r="B77" s="516" t="s">
        <v>292</v>
      </c>
      <c r="C77" s="516"/>
      <c r="D77" s="517"/>
      <c r="E77" s="517"/>
      <c r="F77" s="517"/>
      <c r="G77" s="517"/>
      <c r="H77" s="517"/>
      <c r="I77" s="517"/>
      <c r="J77" s="517"/>
      <c r="K77" s="517"/>
      <c r="L77" s="518"/>
      <c r="M77" s="517"/>
      <c r="N77" s="519"/>
      <c r="O77" s="205"/>
      <c r="P77" s="519"/>
      <c r="Q77" s="519"/>
      <c r="R77" s="519"/>
      <c r="S77" s="205"/>
      <c r="V77" s="690"/>
    </row>
    <row r="78" spans="2:25" s="206" customFormat="1" x14ac:dyDescent="0.2">
      <c r="B78" s="381"/>
      <c r="C78" s="381"/>
      <c r="D78" s="381"/>
      <c r="E78" s="382"/>
      <c r="F78" s="487" t="s">
        <v>293</v>
      </c>
      <c r="G78" s="747"/>
      <c r="H78" s="383"/>
      <c r="I78" s="383"/>
      <c r="J78" s="381"/>
      <c r="K78" s="381"/>
      <c r="L78" s="384" t="s">
        <v>294</v>
      </c>
      <c r="M78" s="381"/>
      <c r="N78" s="994" t="s">
        <v>295</v>
      </c>
      <c r="O78" s="994"/>
      <c r="P78" s="994"/>
      <c r="Q78" s="385"/>
      <c r="R78" s="385"/>
      <c r="S78" s="205"/>
      <c r="V78" s="690"/>
    </row>
    <row r="79" spans="2:25" s="206" customFormat="1" x14ac:dyDescent="0.2">
      <c r="B79" s="386" t="s">
        <v>298</v>
      </c>
      <c r="C79" s="387"/>
      <c r="D79" s="748">
        <v>2</v>
      </c>
      <c r="E79" s="995"/>
      <c r="F79" s="996"/>
      <c r="G79" s="997"/>
      <c r="H79" s="2"/>
      <c r="I79" s="2"/>
      <c r="J79" s="6" t="s">
        <v>299</v>
      </c>
      <c r="K79" s="6"/>
      <c r="L79" s="749"/>
      <c r="M79" s="2"/>
      <c r="N79" s="982"/>
      <c r="O79" s="983"/>
      <c r="P79" s="983"/>
      <c r="Q79" s="983"/>
      <c r="R79" s="984"/>
      <c r="S79" s="205"/>
      <c r="V79" s="690"/>
    </row>
    <row r="80" spans="2:25" s="206" customFormat="1" x14ac:dyDescent="0.2">
      <c r="B80" s="6" t="s">
        <v>300</v>
      </c>
      <c r="C80" s="6"/>
      <c r="D80" s="981"/>
      <c r="E80" s="981"/>
      <c r="F80" s="981"/>
      <c r="G80" s="981"/>
      <c r="H80" s="2"/>
      <c r="I80" s="2"/>
      <c r="J80" s="6" t="s">
        <v>302</v>
      </c>
      <c r="K80" s="6"/>
      <c r="L80" s="749"/>
      <c r="M80" s="2"/>
      <c r="N80" s="982"/>
      <c r="O80" s="983"/>
      <c r="P80" s="983"/>
      <c r="Q80" s="983"/>
      <c r="R80" s="984"/>
      <c r="S80" s="205"/>
      <c r="V80" s="690"/>
    </row>
    <row r="81" spans="1:22" s="206" customFormat="1" x14ac:dyDescent="0.2">
      <c r="B81" s="6" t="s">
        <v>304</v>
      </c>
      <c r="C81" s="6"/>
      <c r="D81" s="985"/>
      <c r="E81" s="985"/>
      <c r="F81" s="985"/>
      <c r="G81" s="985"/>
      <c r="H81" s="2"/>
      <c r="I81" s="2"/>
      <c r="J81" s="6" t="s">
        <v>305</v>
      </c>
      <c r="K81" s="6"/>
      <c r="L81" s="749"/>
      <c r="M81" s="2"/>
      <c r="N81" s="982"/>
      <c r="O81" s="983"/>
      <c r="P81" s="983"/>
      <c r="Q81" s="983"/>
      <c r="R81" s="984"/>
      <c r="S81" s="205"/>
      <c r="V81" s="690"/>
    </row>
    <row r="82" spans="1:22" s="206" customFormat="1" x14ac:dyDescent="0.2">
      <c r="B82" s="6" t="s">
        <v>307</v>
      </c>
      <c r="C82" s="6"/>
      <c r="D82" s="985"/>
      <c r="E82" s="985"/>
      <c r="F82" s="985"/>
      <c r="G82" s="985"/>
      <c r="H82" s="2"/>
      <c r="I82" s="2"/>
      <c r="J82" s="6" t="s">
        <v>308</v>
      </c>
      <c r="K82" s="6"/>
      <c r="L82" s="749"/>
      <c r="M82" s="2"/>
      <c r="N82" s="982"/>
      <c r="O82" s="983"/>
      <c r="P82" s="983"/>
      <c r="Q82" s="983"/>
      <c r="R82" s="984"/>
      <c r="S82" s="205"/>
      <c r="V82" s="690"/>
    </row>
    <row r="83" spans="1:22" s="206" customFormat="1" x14ac:dyDescent="0.2">
      <c r="B83" s="6" t="s">
        <v>310</v>
      </c>
      <c r="C83" s="6"/>
      <c r="D83" s="1000"/>
      <c r="E83" s="1000"/>
      <c r="F83" s="1000"/>
      <c r="G83" s="1000"/>
      <c r="H83" s="2"/>
      <c r="I83" s="2"/>
      <c r="J83" s="6" t="s">
        <v>311</v>
      </c>
      <c r="K83" s="6"/>
      <c r="L83" s="749"/>
      <c r="M83" s="2"/>
      <c r="N83" s="982"/>
      <c r="O83" s="983"/>
      <c r="P83" s="983"/>
      <c r="Q83" s="983"/>
      <c r="R83" s="984"/>
      <c r="S83" s="205"/>
      <c r="V83" s="690"/>
    </row>
    <row r="84" spans="1:22" s="206" customFormat="1" ht="15.75" x14ac:dyDescent="0.25">
      <c r="A84"/>
      <c r="B84" s="6" t="s">
        <v>312</v>
      </c>
      <c r="C84" s="6"/>
      <c r="D84" s="985"/>
      <c r="E84" s="985"/>
      <c r="F84" s="985"/>
      <c r="G84" s="985"/>
      <c r="H84" s="2"/>
      <c r="I84" s="2"/>
      <c r="J84" s="2"/>
      <c r="K84" s="2"/>
      <c r="L84" s="6"/>
      <c r="M84" s="2"/>
      <c r="N84" s="245"/>
      <c r="O84" s="205"/>
      <c r="P84" s="245"/>
      <c r="Q84" s="205"/>
      <c r="R84" s="205"/>
      <c r="S84"/>
      <c r="V84" s="690"/>
    </row>
    <row r="85" spans="1:22" s="206" customFormat="1" ht="15.75" x14ac:dyDescent="0.25">
      <c r="A85"/>
      <c r="B85" s="6" t="s">
        <v>313</v>
      </c>
      <c r="C85" s="2"/>
      <c r="D85" s="985"/>
      <c r="E85" s="985"/>
      <c r="F85" s="985"/>
      <c r="G85" s="985"/>
      <c r="H85" s="2"/>
      <c r="I85" s="2"/>
      <c r="J85" s="205"/>
      <c r="K85" s="205"/>
      <c r="L85" s="205"/>
      <c r="M85" s="205"/>
      <c r="N85" s="205"/>
      <c r="O85" s="205"/>
      <c r="P85" s="205"/>
      <c r="Q85" s="205"/>
      <c r="R85" s="205"/>
      <c r="S85"/>
      <c r="V85" s="690" t="s">
        <v>160</v>
      </c>
    </row>
    <row r="86" spans="1:22" s="206" customFormat="1" ht="15.75" x14ac:dyDescent="0.25">
      <c r="A86"/>
      <c r="B86" s="6" t="s">
        <v>315</v>
      </c>
      <c r="C86" s="6"/>
      <c r="D86" s="750"/>
      <c r="E86" s="388" t="s">
        <v>316</v>
      </c>
      <c r="F86" s="2"/>
      <c r="G86" s="2"/>
      <c r="H86" s="2"/>
      <c r="I86" s="2"/>
      <c r="J86" s="6" t="s">
        <v>317</v>
      </c>
      <c r="K86" s="2"/>
      <c r="L86" s="747"/>
      <c r="M86" s="2"/>
      <c r="N86" s="245"/>
      <c r="O86" s="205"/>
      <c r="P86" s="6"/>
      <c r="Q86"/>
      <c r="R86" s="205"/>
      <c r="S86"/>
      <c r="V86" s="690" t="s">
        <v>161</v>
      </c>
    </row>
    <row r="87" spans="1:22" s="206" customFormat="1" ht="15.75" x14ac:dyDescent="0.25">
      <c r="A87"/>
      <c r="B87" s="6" t="s">
        <v>318</v>
      </c>
      <c r="C87" s="6"/>
      <c r="D87" s="750"/>
      <c r="E87" s="388" t="s">
        <v>319</v>
      </c>
      <c r="F87" s="2"/>
      <c r="G87" s="2"/>
      <c r="H87" s="2"/>
      <c r="I87" s="2"/>
      <c r="J87" s="6" t="s">
        <v>320</v>
      </c>
      <c r="K87" s="2"/>
      <c r="L87" s="751"/>
      <c r="M87" s="2"/>
      <c r="N87" s="245"/>
      <c r="O87" s="205"/>
      <c r="P87" s="245"/>
      <c r="Q87" s="205"/>
      <c r="R87" s="205"/>
      <c r="S87"/>
      <c r="V87" s="690" t="s">
        <v>162</v>
      </c>
    </row>
    <row r="88" spans="1:22" s="206" customFormat="1" ht="15.75" x14ac:dyDescent="0.25">
      <c r="A88"/>
      <c r="B88" s="205"/>
      <c r="C88" s="205"/>
      <c r="D88" s="205"/>
      <c r="E88" s="205"/>
      <c r="F88" s="205"/>
      <c r="G88" s="205"/>
      <c r="H88" s="205"/>
      <c r="I88" s="205"/>
      <c r="J88" s="6" t="s">
        <v>322</v>
      </c>
      <c r="K88" s="2"/>
      <c r="L88" s="1001"/>
      <c r="M88" s="1002"/>
      <c r="N88" s="1002"/>
      <c r="O88" s="1002"/>
      <c r="P88" s="1003"/>
      <c r="Q88" s="205"/>
      <c r="R88" s="205"/>
      <c r="S88"/>
      <c r="V88" s="690" t="s">
        <v>163</v>
      </c>
    </row>
    <row r="89" spans="1:22" s="206" customFormat="1" ht="16.5" x14ac:dyDescent="0.3">
      <c r="A89"/>
      <c r="B89" s="273" t="s">
        <v>324</v>
      </c>
      <c r="C89" s="379"/>
      <c r="G89" s="2"/>
      <c r="H89" s="2"/>
      <c r="I89" s="2"/>
      <c r="J89" s="2"/>
      <c r="K89" s="2"/>
      <c r="L89" s="2"/>
      <c r="M89" s="2"/>
      <c r="N89" s="2"/>
      <c r="O89" s="205"/>
      <c r="P89" s="205"/>
      <c r="Q89" s="205"/>
      <c r="R89" s="205"/>
      <c r="S89"/>
      <c r="V89" s="690" t="s">
        <v>164</v>
      </c>
    </row>
    <row r="90" spans="1:22" s="206" customFormat="1" ht="15.75" x14ac:dyDescent="0.25">
      <c r="A90"/>
      <c r="B90" s="389" t="s">
        <v>326</v>
      </c>
      <c r="C90" s="379"/>
      <c r="G90" s="2"/>
      <c r="H90" s="2"/>
      <c r="I90" s="2"/>
      <c r="J90" s="2"/>
      <c r="K90" s="2"/>
      <c r="L90" s="2"/>
      <c r="M90" s="2"/>
      <c r="N90" s="2"/>
      <c r="O90" s="205"/>
      <c r="P90" s="205"/>
      <c r="Q90" s="205"/>
      <c r="R90" s="205"/>
      <c r="S90"/>
      <c r="V90" s="690" t="s">
        <v>165</v>
      </c>
    </row>
    <row r="91" spans="1:22" s="206" customFormat="1" ht="15.75" x14ac:dyDescent="0.25">
      <c r="A91"/>
      <c r="B91" s="389"/>
      <c r="C91" s="379"/>
      <c r="G91" s="2"/>
      <c r="H91" s="2"/>
      <c r="I91" s="2"/>
      <c r="J91" s="2"/>
      <c r="K91" s="2"/>
      <c r="L91" s="2"/>
      <c r="M91" s="2"/>
      <c r="N91" s="2"/>
      <c r="O91" s="205"/>
      <c r="P91" s="205"/>
      <c r="Q91" s="205"/>
      <c r="R91" s="205"/>
      <c r="S91"/>
    </row>
    <row r="92" spans="1:22" s="206" customFormat="1" ht="15.75" x14ac:dyDescent="0.25">
      <c r="A92"/>
      <c r="B92" s="212" t="s">
        <v>327</v>
      </c>
      <c r="C92" s="212"/>
      <c r="D92" s="2"/>
      <c r="E92" s="2"/>
      <c r="F92" s="2"/>
      <c r="G92" s="390" t="s">
        <v>328</v>
      </c>
      <c r="H92" s="2"/>
      <c r="I92" s="2"/>
      <c r="J92" s="2"/>
      <c r="K92" s="2"/>
      <c r="L92" s="205"/>
      <c r="M92" s="205"/>
      <c r="N92" s="391" t="s">
        <v>329</v>
      </c>
      <c r="O92" s="205"/>
      <c r="P92" s="205"/>
      <c r="Q92" s="205"/>
      <c r="R92" s="205"/>
      <c r="S92"/>
    </row>
    <row r="93" spans="1:22" s="206" customFormat="1" ht="15.75" x14ac:dyDescent="0.25">
      <c r="A93"/>
      <c r="B93" s="752"/>
      <c r="C93" s="392"/>
      <c r="D93" s="246" t="s">
        <v>330</v>
      </c>
      <c r="E93" s="205"/>
      <c r="F93" s="2"/>
      <c r="G93" s="686"/>
      <c r="H93" s="687"/>
      <c r="I93" s="687"/>
      <c r="J93" s="687"/>
      <c r="K93" s="687"/>
      <c r="L93" s="688"/>
      <c r="M93" s="205"/>
      <c r="N93" s="686"/>
      <c r="O93" s="687"/>
      <c r="P93" s="687"/>
      <c r="Q93" s="687"/>
      <c r="R93" s="688"/>
      <c r="S93"/>
    </row>
    <row r="94" spans="1:22" s="206" customFormat="1" ht="15.75" x14ac:dyDescent="0.25">
      <c r="A94"/>
      <c r="B94" s="752"/>
      <c r="C94" s="392"/>
      <c r="D94" s="246" t="s">
        <v>331</v>
      </c>
      <c r="E94" s="205"/>
      <c r="F94" s="2"/>
      <c r="G94" s="686"/>
      <c r="H94" s="687"/>
      <c r="I94" s="687"/>
      <c r="J94" s="687"/>
      <c r="K94" s="687"/>
      <c r="L94" s="688"/>
      <c r="M94" s="205"/>
      <c r="N94" s="686"/>
      <c r="O94" s="687"/>
      <c r="P94" s="687"/>
      <c r="Q94" s="687"/>
      <c r="R94" s="688"/>
      <c r="S94"/>
    </row>
    <row r="95" spans="1:22" s="206" customFormat="1" ht="15.75" x14ac:dyDescent="0.25">
      <c r="A95"/>
      <c r="B95" s="752"/>
      <c r="C95" s="392"/>
      <c r="D95" s="246" t="s">
        <v>332</v>
      </c>
      <c r="E95" s="205"/>
      <c r="F95" s="2"/>
      <c r="G95" s="686"/>
      <c r="H95" s="687"/>
      <c r="I95" s="687"/>
      <c r="J95" s="687"/>
      <c r="K95" s="687"/>
      <c r="L95" s="688"/>
      <c r="M95" s="205"/>
      <c r="N95" s="686"/>
      <c r="O95" s="687"/>
      <c r="P95" s="687"/>
      <c r="Q95" s="687"/>
      <c r="R95" s="688"/>
      <c r="S95"/>
    </row>
    <row r="96" spans="1:22" s="206" customFormat="1" ht="15.75" x14ac:dyDescent="0.25">
      <c r="A96"/>
      <c r="B96"/>
      <c r="C96"/>
      <c r="D96"/>
      <c r="E96"/>
      <c r="F96"/>
      <c r="G96"/>
      <c r="H96"/>
      <c r="I96"/>
      <c r="J96"/>
      <c r="K96"/>
      <c r="L96"/>
      <c r="M96"/>
      <c r="N96"/>
      <c r="O96"/>
      <c r="P96"/>
      <c r="Q96"/>
      <c r="R96"/>
      <c r="S96"/>
    </row>
    <row r="97" spans="1:19" s="206" customFormat="1" ht="16.5" x14ac:dyDescent="0.3">
      <c r="A97"/>
      <c r="B97" s="273" t="s">
        <v>333</v>
      </c>
      <c r="C97" s="379"/>
      <c r="G97" s="2"/>
      <c r="H97" s="2"/>
      <c r="I97" s="2"/>
      <c r="J97" s="2"/>
      <c r="K97" s="2"/>
      <c r="L97" s="2"/>
      <c r="M97" s="2"/>
      <c r="N97" s="2"/>
      <c r="O97" s="205"/>
      <c r="P97" s="205"/>
      <c r="Q97" s="205"/>
      <c r="R97" s="205"/>
      <c r="S97"/>
    </row>
    <row r="98" spans="1:19" s="206" customFormat="1" ht="15.75" x14ac:dyDescent="0.25">
      <c r="A98"/>
      <c r="B98" s="389" t="s">
        <v>326</v>
      </c>
      <c r="C98" s="389"/>
      <c r="D98" s="2"/>
      <c r="E98" s="2"/>
      <c r="F98" s="2"/>
      <c r="G98" s="2"/>
      <c r="H98" s="2"/>
      <c r="I98" s="2"/>
      <c r="J98" s="205"/>
      <c r="K98" s="2"/>
      <c r="L98" s="2"/>
      <c r="M98" s="2"/>
      <c r="N98" s="2"/>
      <c r="O98" s="205"/>
      <c r="P98" s="205"/>
      <c r="Q98" s="205"/>
      <c r="R98" s="205"/>
      <c r="S98"/>
    </row>
    <row r="99" spans="1:19" s="206" customFormat="1" ht="15.75" x14ac:dyDescent="0.25">
      <c r="A99"/>
      <c r="B99" s="389"/>
      <c r="C99" s="389"/>
      <c r="D99" s="2"/>
      <c r="E99" s="2"/>
      <c r="F99" s="2"/>
      <c r="G99" s="2"/>
      <c r="H99" s="2"/>
      <c r="I99" s="2"/>
      <c r="J99" s="205"/>
      <c r="K99" s="2"/>
      <c r="L99" s="2"/>
      <c r="M99" s="2"/>
      <c r="N99" s="2"/>
      <c r="O99" s="205"/>
      <c r="P99" s="205"/>
      <c r="Q99" s="205"/>
      <c r="R99" s="205"/>
      <c r="S99"/>
    </row>
    <row r="100" spans="1:19" s="206" customFormat="1" ht="15.75" x14ac:dyDescent="0.25">
      <c r="A100"/>
      <c r="B100" s="212" t="s">
        <v>327</v>
      </c>
      <c r="C100" s="212"/>
      <c r="D100" s="2"/>
      <c r="E100" s="2"/>
      <c r="F100" s="2"/>
      <c r="G100" s="390" t="s">
        <v>328</v>
      </c>
      <c r="H100" s="2"/>
      <c r="I100" s="2"/>
      <c r="J100" s="2"/>
      <c r="K100" s="2"/>
      <c r="L100" s="205"/>
      <c r="M100" s="205"/>
      <c r="N100" s="391" t="s">
        <v>329</v>
      </c>
      <c r="O100" s="205"/>
      <c r="P100" s="205"/>
      <c r="Q100" s="205"/>
      <c r="R100" s="205"/>
      <c r="S100"/>
    </row>
    <row r="101" spans="1:19" s="206" customFormat="1" ht="15.75" x14ac:dyDescent="0.25">
      <c r="A101"/>
      <c r="B101" s="752"/>
      <c r="C101" s="392"/>
      <c r="D101" s="246" t="s">
        <v>335</v>
      </c>
      <c r="E101" s="205"/>
      <c r="F101" s="2"/>
      <c r="G101" s="686"/>
      <c r="H101" s="687"/>
      <c r="I101" s="687"/>
      <c r="J101" s="687"/>
      <c r="K101" s="687"/>
      <c r="L101" s="688"/>
      <c r="M101" s="205"/>
      <c r="N101" s="686"/>
      <c r="O101" s="687"/>
      <c r="P101" s="687"/>
      <c r="Q101" s="687"/>
      <c r="R101" s="688"/>
      <c r="S101"/>
    </row>
    <row r="102" spans="1:19" s="206" customFormat="1" ht="15.75" x14ac:dyDescent="0.25">
      <c r="A102"/>
      <c r="B102" s="752"/>
      <c r="C102" s="392"/>
      <c r="D102" s="246" t="s">
        <v>336</v>
      </c>
      <c r="E102" s="205"/>
      <c r="F102" s="2"/>
      <c r="G102" s="686"/>
      <c r="H102" s="687"/>
      <c r="I102" s="687"/>
      <c r="J102" s="687"/>
      <c r="K102" s="687"/>
      <c r="L102" s="688"/>
      <c r="M102" s="205"/>
      <c r="N102" s="686"/>
      <c r="O102" s="687"/>
      <c r="P102" s="687"/>
      <c r="Q102" s="687"/>
      <c r="R102" s="688"/>
      <c r="S102"/>
    </row>
    <row r="103" spans="1:19" s="206" customFormat="1" ht="15.75" x14ac:dyDescent="0.25">
      <c r="A103"/>
      <c r="B103" s="752"/>
      <c r="C103" s="392"/>
      <c r="D103" s="246" t="s">
        <v>338</v>
      </c>
      <c r="E103" s="205"/>
      <c r="F103" s="2"/>
      <c r="G103" s="686"/>
      <c r="H103" s="687"/>
      <c r="I103" s="687"/>
      <c r="J103" s="687"/>
      <c r="K103" s="687"/>
      <c r="L103" s="688"/>
      <c r="M103" s="205"/>
      <c r="N103" s="686"/>
      <c r="O103" s="687"/>
      <c r="P103" s="687"/>
      <c r="Q103" s="687"/>
      <c r="R103" s="688"/>
      <c r="S103"/>
    </row>
    <row r="104" spans="1:19" s="206" customFormat="1" ht="15.75" x14ac:dyDescent="0.25">
      <c r="A104"/>
      <c r="B104" s="752"/>
      <c r="C104" s="392"/>
      <c r="D104" s="246" t="s">
        <v>340</v>
      </c>
      <c r="E104" s="205"/>
      <c r="F104" s="2"/>
      <c r="G104" s="686"/>
      <c r="H104" s="687"/>
      <c r="I104" s="687"/>
      <c r="J104" s="687"/>
      <c r="K104" s="687"/>
      <c r="L104" s="688"/>
      <c r="M104" s="205"/>
      <c r="N104" s="686"/>
      <c r="O104" s="687"/>
      <c r="P104" s="687"/>
      <c r="Q104" s="687"/>
      <c r="R104" s="688"/>
      <c r="S104"/>
    </row>
    <row r="105" spans="1:19" s="206" customFormat="1" ht="15.75" x14ac:dyDescent="0.25">
      <c r="A105"/>
      <c r="B105" s="752"/>
      <c r="C105" s="392"/>
      <c r="D105" s="246" t="s">
        <v>341</v>
      </c>
      <c r="E105" s="205"/>
      <c r="F105" s="2"/>
      <c r="G105" s="686"/>
      <c r="H105" s="687"/>
      <c r="I105" s="687"/>
      <c r="J105" s="687"/>
      <c r="K105" s="687"/>
      <c r="L105" s="688"/>
      <c r="M105" s="205"/>
      <c r="N105" s="686"/>
      <c r="O105" s="687"/>
      <c r="P105" s="687"/>
      <c r="Q105" s="687"/>
      <c r="R105" s="688"/>
      <c r="S105"/>
    </row>
    <row r="106" spans="1:19" s="206" customFormat="1" ht="15.75" x14ac:dyDescent="0.25">
      <c r="A106"/>
      <c r="B106" s="752"/>
      <c r="C106" s="392"/>
      <c r="D106" s="246" t="s">
        <v>342</v>
      </c>
      <c r="E106" s="205"/>
      <c r="F106" s="2"/>
      <c r="G106" s="686"/>
      <c r="H106" s="687"/>
      <c r="I106" s="687"/>
      <c r="J106" s="687"/>
      <c r="K106" s="687"/>
      <c r="L106" s="688"/>
      <c r="M106" s="205"/>
      <c r="N106" s="686"/>
      <c r="O106" s="687"/>
      <c r="P106" s="687"/>
      <c r="Q106" s="687"/>
      <c r="R106" s="688"/>
      <c r="S106"/>
    </row>
    <row r="107" spans="1:19" s="206" customFormat="1" ht="15.75" x14ac:dyDescent="0.25">
      <c r="A107"/>
      <c r="B107" s="752"/>
      <c r="C107" s="392"/>
      <c r="D107" s="246" t="s">
        <v>344</v>
      </c>
      <c r="E107" s="205"/>
      <c r="F107" s="2"/>
      <c r="G107" s="686"/>
      <c r="H107" s="687"/>
      <c r="I107" s="687"/>
      <c r="J107" s="687"/>
      <c r="K107" s="687"/>
      <c r="L107" s="688"/>
      <c r="M107" s="205"/>
      <c r="N107" s="686"/>
      <c r="O107" s="687"/>
      <c r="P107" s="687"/>
      <c r="Q107" s="687"/>
      <c r="R107" s="688"/>
      <c r="S107"/>
    </row>
    <row r="108" spans="1:19" s="206" customFormat="1" ht="15.75" x14ac:dyDescent="0.25">
      <c r="A108"/>
      <c r="B108" s="752"/>
      <c r="C108" s="392"/>
      <c r="D108" s="246" t="s">
        <v>346</v>
      </c>
      <c r="E108" s="205"/>
      <c r="F108" s="2"/>
      <c r="G108" s="686"/>
      <c r="H108" s="687"/>
      <c r="I108" s="687"/>
      <c r="J108" s="687"/>
      <c r="K108" s="687"/>
      <c r="L108" s="688"/>
      <c r="M108" s="205"/>
      <c r="N108" s="686"/>
      <c r="O108" s="687"/>
      <c r="P108" s="687"/>
      <c r="Q108" s="687"/>
      <c r="R108" s="688"/>
      <c r="S108"/>
    </row>
    <row r="109" spans="1:19" s="206" customFormat="1" ht="15.75" x14ac:dyDescent="0.25">
      <c r="A109"/>
      <c r="B109" s="752"/>
      <c r="C109" s="392"/>
      <c r="D109" s="246" t="s">
        <v>348</v>
      </c>
      <c r="E109" s="205"/>
      <c r="F109" s="2"/>
      <c r="G109" s="686"/>
      <c r="H109" s="687"/>
      <c r="I109" s="687"/>
      <c r="J109" s="687"/>
      <c r="K109" s="687"/>
      <c r="L109" s="688"/>
      <c r="M109" s="205"/>
      <c r="N109" s="686"/>
      <c r="O109" s="687"/>
      <c r="P109" s="687"/>
      <c r="Q109" s="687"/>
      <c r="R109" s="688"/>
      <c r="S109"/>
    </row>
    <row r="110" spans="1:19" s="206" customFormat="1" ht="15.75" x14ac:dyDescent="0.25">
      <c r="A110"/>
      <c r="B110" s="752"/>
      <c r="C110" s="392"/>
      <c r="D110" s="246" t="s">
        <v>350</v>
      </c>
      <c r="E110" s="205"/>
      <c r="F110" s="2"/>
      <c r="G110" s="686"/>
      <c r="H110" s="687"/>
      <c r="I110" s="687"/>
      <c r="J110" s="687"/>
      <c r="K110" s="687"/>
      <c r="L110" s="688"/>
      <c r="M110" s="205"/>
      <c r="N110" s="686"/>
      <c r="O110" s="687"/>
      <c r="P110" s="687"/>
      <c r="Q110" s="687"/>
      <c r="R110" s="688"/>
      <c r="S110"/>
    </row>
    <row r="111" spans="1:19" s="206" customFormat="1" ht="15.75" x14ac:dyDescent="0.25">
      <c r="A111"/>
      <c r="B111" s="752"/>
      <c r="C111" s="392"/>
      <c r="D111" s="246" t="s">
        <v>352</v>
      </c>
      <c r="E111" s="205"/>
      <c r="F111" s="2"/>
      <c r="G111" s="686"/>
      <c r="H111" s="687"/>
      <c r="I111" s="687"/>
      <c r="J111" s="687"/>
      <c r="K111" s="687"/>
      <c r="L111" s="688"/>
      <c r="M111" s="205"/>
      <c r="N111" s="686"/>
      <c r="O111" s="687"/>
      <c r="P111" s="687"/>
      <c r="Q111" s="687"/>
      <c r="R111" s="688"/>
      <c r="S111"/>
    </row>
    <row r="112" spans="1:19" s="206" customFormat="1" ht="15.75" x14ac:dyDescent="0.25">
      <c r="A112"/>
      <c r="B112" s="752"/>
      <c r="C112" s="392"/>
      <c r="D112" s="246" t="s">
        <v>354</v>
      </c>
      <c r="E112" s="205"/>
      <c r="F112" s="2"/>
      <c r="G112" s="686"/>
      <c r="H112" s="687"/>
      <c r="I112" s="687"/>
      <c r="J112" s="687"/>
      <c r="K112" s="687"/>
      <c r="L112" s="688"/>
      <c r="M112" s="205"/>
      <c r="N112" s="686"/>
      <c r="O112" s="687"/>
      <c r="P112" s="687"/>
      <c r="Q112" s="687"/>
      <c r="R112" s="688"/>
      <c r="S112"/>
    </row>
    <row r="113" spans="1:19" s="206" customFormat="1" ht="15.75" x14ac:dyDescent="0.25">
      <c r="A113"/>
      <c r="B113" s="752"/>
      <c r="C113" s="392"/>
      <c r="D113" s="246" t="s">
        <v>355</v>
      </c>
      <c r="E113" s="205"/>
      <c r="F113" s="2"/>
      <c r="G113" s="686"/>
      <c r="H113" s="687"/>
      <c r="I113" s="687"/>
      <c r="J113" s="687"/>
      <c r="K113" s="687"/>
      <c r="L113" s="688"/>
      <c r="M113" s="205"/>
      <c r="N113" s="686"/>
      <c r="O113" s="687"/>
      <c r="P113" s="687"/>
      <c r="Q113" s="687"/>
      <c r="R113" s="688"/>
      <c r="S113"/>
    </row>
    <row r="114" spans="1:19" s="206" customFormat="1" ht="15" customHeight="1" x14ac:dyDescent="0.25">
      <c r="A114"/>
      <c r="B114" s="752"/>
      <c r="C114" s="392"/>
      <c r="D114" s="246" t="s">
        <v>356</v>
      </c>
      <c r="E114" s="205"/>
      <c r="F114" s="2"/>
      <c r="G114" s="686"/>
      <c r="H114" s="687"/>
      <c r="I114" s="687"/>
      <c r="J114" s="687"/>
      <c r="K114" s="687"/>
      <c r="L114" s="688"/>
      <c r="M114" s="205"/>
      <c r="N114" s="686"/>
      <c r="O114" s="687"/>
      <c r="P114" s="687"/>
      <c r="Q114" s="687"/>
      <c r="R114" s="688"/>
      <c r="S114"/>
    </row>
    <row r="115" spans="1:19" s="206" customFormat="1" ht="15" customHeight="1" x14ac:dyDescent="0.25">
      <c r="A115"/>
      <c r="B115" s="2"/>
      <c r="C115" s="2"/>
      <c r="D115" s="2"/>
      <c r="E115" s="2"/>
      <c r="F115" s="2"/>
      <c r="G115" s="2"/>
      <c r="H115" s="2"/>
      <c r="I115" s="2"/>
      <c r="J115" s="2"/>
      <c r="K115" s="2"/>
      <c r="L115" s="2"/>
      <c r="M115" s="2"/>
      <c r="N115" s="2"/>
      <c r="O115" s="205"/>
      <c r="P115" s="205"/>
      <c r="Q115" s="205"/>
      <c r="R115" s="205"/>
      <c r="S115"/>
    </row>
    <row r="116" spans="1:19" s="206" customFormat="1" ht="15" customHeight="1" x14ac:dyDescent="0.25">
      <c r="A116"/>
      <c r="B116" s="992" t="s">
        <v>357</v>
      </c>
      <c r="C116" s="992"/>
      <c r="D116" s="992"/>
      <c r="E116" s="992"/>
      <c r="F116" s="992"/>
      <c r="G116" s="992"/>
      <c r="H116" s="992"/>
      <c r="I116" s="992"/>
      <c r="J116" s="992"/>
      <c r="K116" s="992"/>
      <c r="L116" s="992"/>
      <c r="M116" s="992"/>
      <c r="N116" s="992"/>
      <c r="O116" s="992"/>
      <c r="P116" s="992"/>
      <c r="Q116" s="992"/>
      <c r="R116" s="992"/>
      <c r="S116"/>
    </row>
    <row r="117" spans="1:19" s="206" customFormat="1" ht="80.099999999999994" customHeight="1" x14ac:dyDescent="0.25">
      <c r="A117"/>
      <c r="B117" s="924"/>
      <c r="C117" s="925"/>
      <c r="D117" s="925"/>
      <c r="E117" s="925"/>
      <c r="F117" s="925"/>
      <c r="G117" s="925"/>
      <c r="H117" s="925"/>
      <c r="I117" s="925"/>
      <c r="J117" s="925"/>
      <c r="K117" s="925"/>
      <c r="L117" s="925"/>
      <c r="M117" s="925"/>
      <c r="N117" s="925"/>
      <c r="O117" s="925"/>
      <c r="P117" s="925"/>
      <c r="Q117" s="925"/>
      <c r="R117" s="926"/>
      <c r="S117"/>
    </row>
    <row r="118" spans="1:19" s="206" customFormat="1" ht="15.75" x14ac:dyDescent="0.25">
      <c r="A118"/>
      <c r="B118" s="390" t="s">
        <v>47</v>
      </c>
      <c r="C118" s="390"/>
      <c r="D118" s="390"/>
      <c r="E118" s="254">
        <f>1500-LEN(B117)</f>
        <v>1500</v>
      </c>
      <c r="F118" s="2"/>
      <c r="G118" s="2"/>
      <c r="H118" s="2"/>
      <c r="I118" s="2"/>
      <c r="J118" s="2"/>
      <c r="K118" s="2"/>
      <c r="L118" s="2"/>
      <c r="M118" s="2"/>
      <c r="N118" s="2"/>
      <c r="O118" s="205"/>
      <c r="P118" s="205"/>
      <c r="Q118" s="205"/>
      <c r="R118" s="205"/>
      <c r="S118"/>
    </row>
    <row r="119" spans="1:19" s="206" customFormat="1" ht="15.75" hidden="1" x14ac:dyDescent="0.25">
      <c r="A119"/>
      <c r="B119" s="390" t="s">
        <v>358</v>
      </c>
      <c r="C119" s="390"/>
      <c r="D119" s="205"/>
      <c r="E119" s="2"/>
      <c r="F119" s="2"/>
      <c r="G119" s="2"/>
      <c r="H119" s="2"/>
      <c r="I119" s="2"/>
      <c r="J119" s="2"/>
      <c r="K119" s="2"/>
      <c r="L119" s="2"/>
      <c r="M119" s="2"/>
      <c r="N119" s="2"/>
      <c r="O119" s="205"/>
      <c r="P119" s="205"/>
      <c r="Q119" s="205"/>
      <c r="R119" s="205"/>
      <c r="S119"/>
    </row>
    <row r="120" spans="1:19" s="206" customFormat="1" ht="15" hidden="1" customHeight="1" x14ac:dyDescent="0.25">
      <c r="A120"/>
      <c r="B120" s="205"/>
      <c r="C120" s="205"/>
      <c r="D120" s="205"/>
      <c r="E120" s="2"/>
      <c r="F120" s="2"/>
      <c r="G120" s="2"/>
      <c r="H120" s="2"/>
      <c r="I120" s="2"/>
      <c r="J120" s="2"/>
      <c r="K120" s="2"/>
      <c r="L120" s="2"/>
      <c r="M120" s="2"/>
      <c r="N120" s="2"/>
      <c r="O120" s="205"/>
      <c r="P120" s="205"/>
      <c r="Q120" s="205"/>
      <c r="R120" s="205"/>
      <c r="S120"/>
    </row>
    <row r="121" spans="1:19" s="206" customFormat="1" ht="15" hidden="1" customHeight="1" x14ac:dyDescent="0.25">
      <c r="A121"/>
      <c r="B121" s="753"/>
      <c r="C121" s="6"/>
      <c r="D121" s="246" t="s">
        <v>359</v>
      </c>
      <c r="E121" s="205"/>
      <c r="F121" s="2"/>
      <c r="G121" s="2"/>
      <c r="H121" s="2"/>
      <c r="I121" s="2"/>
      <c r="J121" s="998"/>
      <c r="K121" s="998"/>
      <c r="L121" s="998"/>
      <c r="M121" s="998"/>
      <c r="N121" s="998"/>
      <c r="O121" s="998"/>
      <c r="P121" s="998"/>
      <c r="Q121" s="998"/>
      <c r="R121" s="998"/>
      <c r="S121"/>
    </row>
    <row r="122" spans="1:19" s="206" customFormat="1" ht="15" hidden="1" customHeight="1" x14ac:dyDescent="0.25">
      <c r="A122"/>
      <c r="B122" s="753"/>
      <c r="C122" s="6"/>
      <c r="D122" s="246" t="s">
        <v>360</v>
      </c>
      <c r="E122" s="205"/>
      <c r="F122" s="2"/>
      <c r="G122" s="2"/>
      <c r="H122" s="2"/>
      <c r="I122" s="2"/>
      <c r="J122" s="999"/>
      <c r="K122" s="999"/>
      <c r="L122" s="999"/>
      <c r="M122" s="999"/>
      <c r="N122" s="999"/>
      <c r="O122" s="999"/>
      <c r="P122" s="999"/>
      <c r="Q122" s="999"/>
      <c r="R122" s="999"/>
      <c r="S122"/>
    </row>
    <row r="123" spans="1:19" s="206" customFormat="1" ht="15" hidden="1" customHeight="1" x14ac:dyDescent="0.25">
      <c r="A123"/>
      <c r="B123" s="753"/>
      <c r="C123" s="6"/>
      <c r="D123" s="246" t="s">
        <v>361</v>
      </c>
      <c r="E123" s="205"/>
      <c r="F123" s="2"/>
      <c r="G123" s="2"/>
      <c r="H123" s="2"/>
      <c r="I123" s="2"/>
      <c r="J123" s="999"/>
      <c r="K123" s="999"/>
      <c r="L123" s="999"/>
      <c r="M123" s="999"/>
      <c r="N123" s="999"/>
      <c r="O123" s="999"/>
      <c r="P123" s="999"/>
      <c r="Q123" s="999"/>
      <c r="R123" s="999"/>
      <c r="S123"/>
    </row>
    <row r="124" spans="1:19" s="206" customFormat="1" ht="15" hidden="1" customHeight="1" x14ac:dyDescent="0.25">
      <c r="A124"/>
      <c r="B124" s="753"/>
      <c r="C124" s="6"/>
      <c r="D124" s="246" t="s">
        <v>362</v>
      </c>
      <c r="E124" s="205"/>
      <c r="F124" s="2"/>
      <c r="G124" s="2"/>
      <c r="H124" s="2"/>
      <c r="I124" s="2"/>
      <c r="J124" s="999"/>
      <c r="K124" s="999"/>
      <c r="L124" s="999"/>
      <c r="M124" s="999"/>
      <c r="N124" s="999"/>
      <c r="O124" s="999"/>
      <c r="P124" s="999"/>
      <c r="Q124" s="999"/>
      <c r="R124" s="999"/>
      <c r="S124"/>
    </row>
    <row r="125" spans="1:19" s="206" customFormat="1" ht="15" hidden="1" customHeight="1" x14ac:dyDescent="0.25">
      <c r="A125"/>
      <c r="B125" s="753"/>
      <c r="C125" s="6"/>
      <c r="D125" s="246" t="s">
        <v>363</v>
      </c>
      <c r="E125" s="205"/>
      <c r="F125" s="2"/>
      <c r="G125" s="2"/>
      <c r="H125" s="2"/>
      <c r="I125" s="2"/>
      <c r="J125" s="389"/>
      <c r="K125" s="2"/>
      <c r="L125" s="2"/>
      <c r="M125" s="2"/>
      <c r="N125" s="2"/>
      <c r="O125" s="205"/>
      <c r="P125" s="205"/>
      <c r="Q125" s="205"/>
      <c r="R125" s="205"/>
      <c r="S125"/>
    </row>
    <row r="126" spans="1:19" s="206" customFormat="1" ht="15" hidden="1" customHeight="1" x14ac:dyDescent="0.25">
      <c r="A126"/>
      <c r="B126" s="205"/>
      <c r="C126" s="205"/>
      <c r="D126" s="2"/>
      <c r="E126" s="2"/>
      <c r="F126" s="2"/>
      <c r="G126" s="2"/>
      <c r="H126" s="2"/>
      <c r="I126" s="2"/>
      <c r="J126" s="2"/>
      <c r="K126" s="2"/>
      <c r="L126" s="2"/>
      <c r="M126" s="2"/>
      <c r="N126" s="2"/>
      <c r="O126" s="205"/>
      <c r="P126" s="205"/>
      <c r="Q126" s="205"/>
      <c r="R126" s="205"/>
      <c r="S126"/>
    </row>
    <row r="127" spans="1:19" s="206" customFormat="1" ht="15" hidden="1" customHeight="1" x14ac:dyDescent="0.25">
      <c r="A127"/>
      <c r="B127" s="390" t="s">
        <v>364</v>
      </c>
      <c r="C127" s="390"/>
      <c r="D127" s="205"/>
      <c r="E127" s="2"/>
      <c r="F127" s="2"/>
      <c r="G127" s="2"/>
      <c r="H127" s="2"/>
      <c r="I127" s="2"/>
      <c r="J127" s="391" t="s">
        <v>365</v>
      </c>
      <c r="K127" s="205"/>
      <c r="L127" s="390"/>
      <c r="M127" s="390"/>
      <c r="N127" s="390"/>
      <c r="O127" s="205"/>
      <c r="P127" s="390" t="s">
        <v>366</v>
      </c>
      <c r="Q127" s="2"/>
      <c r="R127" s="205"/>
      <c r="S127"/>
    </row>
    <row r="128" spans="1:19" s="206" customFormat="1" ht="15" hidden="1" customHeight="1" x14ac:dyDescent="0.25">
      <c r="A128"/>
      <c r="B128" s="205"/>
      <c r="C128" s="205"/>
      <c r="D128" s="2"/>
      <c r="E128" s="2"/>
      <c r="F128" s="2"/>
      <c r="G128" s="2"/>
      <c r="H128" s="2"/>
      <c r="I128" s="2"/>
      <c r="J128" s="205"/>
      <c r="K128" s="205"/>
      <c r="L128" s="393"/>
      <c r="M128" s="393"/>
      <c r="N128" s="393"/>
      <c r="O128" s="205"/>
      <c r="P128" s="2"/>
      <c r="Q128" s="2"/>
      <c r="R128" s="205"/>
      <c r="S128"/>
    </row>
    <row r="129" spans="1:19" s="206" customFormat="1" ht="15" hidden="1" customHeight="1" x14ac:dyDescent="0.25">
      <c r="A129"/>
      <c r="B129" s="754"/>
      <c r="C129" s="6"/>
      <c r="D129" s="246" t="s">
        <v>367</v>
      </c>
      <c r="E129" s="205"/>
      <c r="F129" s="2"/>
      <c r="G129" s="2"/>
      <c r="H129" s="2"/>
      <c r="I129" s="2"/>
      <c r="J129" s="986"/>
      <c r="K129" s="987"/>
      <c r="L129" s="987"/>
      <c r="M129" s="987"/>
      <c r="N129" s="988"/>
      <c r="O129" s="205"/>
      <c r="P129" s="986"/>
      <c r="Q129" s="987"/>
      <c r="R129" s="988"/>
      <c r="S129"/>
    </row>
    <row r="130" spans="1:19" s="206" customFormat="1" ht="15" hidden="1" customHeight="1" x14ac:dyDescent="0.25">
      <c r="A130"/>
      <c r="B130" s="754"/>
      <c r="C130" s="6"/>
      <c r="D130" s="246" t="s">
        <v>368</v>
      </c>
      <c r="E130" s="205"/>
      <c r="F130" s="2"/>
      <c r="G130" s="2"/>
      <c r="H130" s="2"/>
      <c r="I130" s="2"/>
      <c r="J130" s="986"/>
      <c r="K130" s="987"/>
      <c r="L130" s="987"/>
      <c r="M130" s="987"/>
      <c r="N130" s="988"/>
      <c r="O130" s="205"/>
      <c r="P130" s="986"/>
      <c r="Q130" s="987"/>
      <c r="R130" s="988"/>
      <c r="S130"/>
    </row>
    <row r="131" spans="1:19" s="206" customFormat="1" ht="15" hidden="1" customHeight="1" x14ac:dyDescent="0.25">
      <c r="A131"/>
      <c r="B131" s="754"/>
      <c r="C131" s="6"/>
      <c r="D131" s="246" t="s">
        <v>369</v>
      </c>
      <c r="E131" s="205"/>
      <c r="F131" s="2"/>
      <c r="G131" s="2"/>
      <c r="H131" s="2"/>
      <c r="I131" s="2"/>
      <c r="J131" s="986"/>
      <c r="K131" s="987"/>
      <c r="L131" s="987"/>
      <c r="M131" s="987"/>
      <c r="N131" s="988"/>
      <c r="O131" s="205"/>
      <c r="P131" s="986"/>
      <c r="Q131" s="987"/>
      <c r="R131" s="988"/>
      <c r="S131"/>
    </row>
    <row r="132" spans="1:19" s="206" customFormat="1" ht="15" hidden="1" customHeight="1" x14ac:dyDescent="0.25">
      <c r="A132"/>
      <c r="B132" s="754"/>
      <c r="C132" s="6"/>
      <c r="D132" s="246" t="s">
        <v>370</v>
      </c>
      <c r="E132" s="205"/>
      <c r="F132" s="2"/>
      <c r="G132" s="2"/>
      <c r="H132" s="2"/>
      <c r="I132" s="2"/>
      <c r="J132" s="986"/>
      <c r="K132" s="987"/>
      <c r="L132" s="987"/>
      <c r="M132" s="987"/>
      <c r="N132" s="988"/>
      <c r="O132" s="205"/>
      <c r="P132" s="986"/>
      <c r="Q132" s="987"/>
      <c r="R132" s="988"/>
      <c r="S132"/>
    </row>
    <row r="133" spans="1:19" s="206" customFormat="1" ht="15" hidden="1" customHeight="1" x14ac:dyDescent="0.25">
      <c r="A133"/>
      <c r="B133" s="754"/>
      <c r="C133" s="6"/>
      <c r="D133" s="246" t="s">
        <v>371</v>
      </c>
      <c r="E133" s="205"/>
      <c r="F133" s="2"/>
      <c r="G133" s="2"/>
      <c r="H133" s="2"/>
      <c r="I133" s="2"/>
      <c r="J133" s="986"/>
      <c r="K133" s="987"/>
      <c r="L133" s="987"/>
      <c r="M133" s="987"/>
      <c r="N133" s="988"/>
      <c r="O133" s="205"/>
      <c r="P133" s="986"/>
      <c r="Q133" s="987"/>
      <c r="R133" s="988"/>
      <c r="S133"/>
    </row>
    <row r="134" spans="1:19" s="206" customFormat="1" ht="15" hidden="1" customHeight="1" x14ac:dyDescent="0.25">
      <c r="A134"/>
      <c r="B134" s="754"/>
      <c r="C134" s="6"/>
      <c r="D134" s="246" t="s">
        <v>372</v>
      </c>
      <c r="E134" s="205"/>
      <c r="F134" s="2"/>
      <c r="G134" s="2"/>
      <c r="H134" s="2"/>
      <c r="I134" s="2"/>
      <c r="J134" s="986"/>
      <c r="K134" s="987"/>
      <c r="L134" s="987"/>
      <c r="M134" s="987"/>
      <c r="N134" s="988"/>
      <c r="O134" s="205"/>
      <c r="P134" s="986"/>
      <c r="Q134" s="987"/>
      <c r="R134" s="988"/>
      <c r="S134"/>
    </row>
    <row r="135" spans="1:19" s="206" customFormat="1" ht="15" hidden="1" customHeight="1" x14ac:dyDescent="0.25">
      <c r="A135"/>
      <c r="B135" s="754"/>
      <c r="C135" s="6"/>
      <c r="D135" s="246" t="s">
        <v>373</v>
      </c>
      <c r="E135" s="205"/>
      <c r="F135" s="2"/>
      <c r="G135" s="2"/>
      <c r="H135" s="2"/>
      <c r="I135" s="2"/>
      <c r="J135" s="986"/>
      <c r="K135" s="987"/>
      <c r="L135" s="987"/>
      <c r="M135" s="987"/>
      <c r="N135" s="988"/>
      <c r="O135" s="205"/>
      <c r="P135" s="986"/>
      <c r="Q135" s="987"/>
      <c r="R135" s="988"/>
      <c r="S135"/>
    </row>
    <row r="136" spans="1:19" s="206" customFormat="1" ht="15" hidden="1" customHeight="1" x14ac:dyDescent="0.25">
      <c r="A136"/>
      <c r="B136" s="754"/>
      <c r="C136" s="6"/>
      <c r="D136" s="246" t="s">
        <v>374</v>
      </c>
      <c r="E136" s="205"/>
      <c r="F136" s="2"/>
      <c r="G136" s="2"/>
      <c r="H136" s="2"/>
      <c r="I136" s="2"/>
      <c r="J136" s="986"/>
      <c r="K136" s="987"/>
      <c r="L136" s="987"/>
      <c r="M136" s="987"/>
      <c r="N136" s="988"/>
      <c r="O136" s="205"/>
      <c r="P136" s="986"/>
      <c r="Q136" s="987"/>
      <c r="R136" s="988"/>
      <c r="S136"/>
    </row>
    <row r="137" spans="1:19" s="206" customFormat="1" ht="15" hidden="1" customHeight="1" x14ac:dyDescent="0.25">
      <c r="A137"/>
      <c r="B137" s="379"/>
      <c r="C137" s="379"/>
      <c r="D137" s="2"/>
      <c r="E137" s="2"/>
      <c r="F137" s="2"/>
      <c r="G137" s="2"/>
      <c r="H137" s="2"/>
      <c r="I137" s="2"/>
      <c r="J137" s="2"/>
      <c r="K137" s="2"/>
      <c r="L137" s="2"/>
      <c r="M137" s="2"/>
      <c r="N137" s="2"/>
      <c r="O137" s="205"/>
      <c r="P137" s="205"/>
      <c r="Q137" s="205"/>
      <c r="R137" s="205"/>
      <c r="S137"/>
    </row>
    <row r="138" spans="1:19" s="206" customFormat="1" ht="15" hidden="1" customHeight="1" x14ac:dyDescent="0.25">
      <c r="A138"/>
      <c r="B138" s="379" t="s">
        <v>375</v>
      </c>
      <c r="C138" s="379"/>
      <c r="D138" s="2"/>
      <c r="E138" s="2"/>
      <c r="F138" s="2"/>
      <c r="G138" s="2"/>
      <c r="H138" s="2"/>
      <c r="I138" s="2"/>
      <c r="J138" s="2"/>
      <c r="K138" s="2"/>
      <c r="L138" s="2"/>
      <c r="M138" s="2"/>
      <c r="N138" s="2"/>
      <c r="O138" s="205"/>
      <c r="P138" s="205"/>
      <c r="Q138" s="205"/>
      <c r="R138" s="205"/>
      <c r="S138"/>
    </row>
    <row r="139" spans="1:19" s="206" customFormat="1" ht="15" hidden="1" customHeight="1" x14ac:dyDescent="0.25">
      <c r="A139"/>
      <c r="B139" s="993" t="s">
        <v>376</v>
      </c>
      <c r="C139" s="993"/>
      <c r="D139" s="993"/>
      <c r="E139" s="993"/>
      <c r="F139" s="993"/>
      <c r="G139" s="993"/>
      <c r="H139" s="993"/>
      <c r="I139" s="993"/>
      <c r="J139" s="993"/>
      <c r="K139" s="993"/>
      <c r="L139" s="993"/>
      <c r="M139" s="993"/>
      <c r="N139" s="993"/>
      <c r="O139" s="993"/>
      <c r="P139" s="993"/>
      <c r="Q139" s="993"/>
      <c r="R139" s="993"/>
      <c r="S139"/>
    </row>
    <row r="140" spans="1:19" s="206" customFormat="1" ht="15" hidden="1" customHeight="1" x14ac:dyDescent="0.25">
      <c r="A140"/>
      <c r="B140" s="989"/>
      <c r="C140" s="990"/>
      <c r="D140" s="990"/>
      <c r="E140" s="990"/>
      <c r="F140" s="990"/>
      <c r="G140" s="990"/>
      <c r="H140" s="990"/>
      <c r="I140" s="990"/>
      <c r="J140" s="990"/>
      <c r="K140" s="990"/>
      <c r="L140" s="990"/>
      <c r="M140" s="990"/>
      <c r="N140" s="990"/>
      <c r="O140" s="990"/>
      <c r="P140" s="990"/>
      <c r="Q140" s="990"/>
      <c r="R140" s="991"/>
      <c r="S140"/>
    </row>
    <row r="141" spans="1:19" s="206" customFormat="1" ht="37.5" hidden="1" customHeight="1" x14ac:dyDescent="0.25">
      <c r="A141"/>
      <c r="B141" s="662" t="s">
        <v>47</v>
      </c>
      <c r="C141" s="662"/>
      <c r="D141" s="663"/>
      <c r="E141" s="664">
        <f>1500-LEN(B140)</f>
        <v>1500</v>
      </c>
      <c r="F141" s="663"/>
      <c r="G141" s="663"/>
      <c r="H141" s="663"/>
      <c r="I141" s="663"/>
      <c r="J141" s="663"/>
      <c r="K141" s="663"/>
      <c r="L141" s="665"/>
      <c r="M141" s="663"/>
      <c r="N141" s="666"/>
      <c r="O141" s="666"/>
      <c r="P141" s="666"/>
      <c r="Q141" s="666"/>
      <c r="R141" s="666"/>
      <c r="S141"/>
    </row>
    <row r="142" spans="1:19" s="206" customFormat="1" ht="80.099999999999994" hidden="1" customHeight="1" x14ac:dyDescent="0.25">
      <c r="A142"/>
      <c r="B142" s="389"/>
      <c r="C142" s="389"/>
      <c r="D142" s="211"/>
      <c r="E142" s="394"/>
      <c r="F142" s="211"/>
      <c r="G142" s="211"/>
      <c r="H142" s="211"/>
      <c r="I142" s="211"/>
      <c r="J142" s="211"/>
      <c r="K142" s="211"/>
      <c r="L142" s="387"/>
      <c r="M142" s="211"/>
      <c r="N142" s="209"/>
      <c r="O142" s="209"/>
      <c r="P142" s="209"/>
      <c r="Q142" s="209"/>
      <c r="R142" s="209"/>
      <c r="S142"/>
    </row>
    <row r="143" spans="1:19" s="206" customFormat="1" ht="15" hidden="1" customHeight="1" x14ac:dyDescent="0.25">
      <c r="A143"/>
      <c r="B143" s="395" t="s">
        <v>377</v>
      </c>
      <c r="C143" s="389"/>
      <c r="D143" s="211"/>
      <c r="E143" s="394"/>
      <c r="F143" s="211"/>
      <c r="G143" s="211"/>
      <c r="H143" s="211"/>
      <c r="I143" s="211"/>
      <c r="J143" s="211"/>
      <c r="K143" s="211"/>
      <c r="L143" s="387"/>
      <c r="M143" s="211"/>
      <c r="N143" s="209"/>
      <c r="O143" s="209"/>
      <c r="P143" s="209"/>
      <c r="Q143" s="209"/>
      <c r="R143" s="209"/>
      <c r="S143"/>
    </row>
    <row r="144" spans="1:19" s="206" customFormat="1" ht="15" hidden="1" customHeight="1" x14ac:dyDescent="0.25">
      <c r="A144"/>
      <c r="B144" s="993" t="s">
        <v>378</v>
      </c>
      <c r="C144" s="993"/>
      <c r="D144" s="993"/>
      <c r="E144" s="993"/>
      <c r="F144" s="993"/>
      <c r="G144" s="993"/>
      <c r="H144" s="993"/>
      <c r="I144" s="993"/>
      <c r="J144" s="993"/>
      <c r="K144" s="993"/>
      <c r="L144" s="993"/>
      <c r="M144" s="993"/>
      <c r="N144" s="993"/>
      <c r="O144" s="993"/>
      <c r="P144" s="993"/>
      <c r="Q144" s="993"/>
      <c r="R144" s="993"/>
      <c r="S144"/>
    </row>
    <row r="145" spans="1:19" s="206" customFormat="1" ht="15" hidden="1" customHeight="1" x14ac:dyDescent="0.25">
      <c r="A145"/>
      <c r="B145" s="989"/>
      <c r="C145" s="990"/>
      <c r="D145" s="990"/>
      <c r="E145" s="990"/>
      <c r="F145" s="990"/>
      <c r="G145" s="990"/>
      <c r="H145" s="990"/>
      <c r="I145" s="990"/>
      <c r="J145" s="990"/>
      <c r="K145" s="990"/>
      <c r="L145" s="990"/>
      <c r="M145" s="990"/>
      <c r="N145" s="990"/>
      <c r="O145" s="990"/>
      <c r="P145" s="990"/>
      <c r="Q145" s="990"/>
      <c r="R145" s="991"/>
      <c r="S145"/>
    </row>
    <row r="146" spans="1:19" s="206" customFormat="1" ht="24" hidden="1" customHeight="1" x14ac:dyDescent="0.25">
      <c r="A146"/>
      <c r="B146" s="396" t="s">
        <v>47</v>
      </c>
      <c r="C146" s="396"/>
      <c r="D146" s="397"/>
      <c r="E146" s="398">
        <f>1500-LEN(B117)</f>
        <v>1500</v>
      </c>
      <c r="F146" s="397"/>
      <c r="G146" s="397"/>
      <c r="H146" s="397"/>
      <c r="I146" s="397"/>
      <c r="J146" s="397"/>
      <c r="K146" s="397"/>
      <c r="L146" s="399"/>
      <c r="M146" s="397"/>
      <c r="N146" s="400"/>
      <c r="O146" s="400"/>
      <c r="P146" s="400"/>
      <c r="Q146" s="400"/>
      <c r="R146" s="400"/>
      <c r="S146"/>
    </row>
    <row r="147" spans="1:19" s="206" customFormat="1" ht="80.099999999999994" hidden="1" customHeight="1" x14ac:dyDescent="0.25">
      <c r="A147"/>
      <c r="B147" s="389"/>
      <c r="C147" s="389"/>
      <c r="D147" s="211"/>
      <c r="E147" s="394"/>
      <c r="F147" s="211"/>
      <c r="G147" s="211"/>
      <c r="H147" s="211"/>
      <c r="I147" s="211"/>
      <c r="J147" s="211"/>
      <c r="K147" s="211"/>
      <c r="L147" s="387"/>
      <c r="M147" s="211"/>
      <c r="N147" s="209"/>
      <c r="O147" s="209"/>
      <c r="P147" s="209"/>
      <c r="Q147" s="209"/>
      <c r="R147" s="209"/>
      <c r="S147"/>
    </row>
    <row r="148" spans="1:19" s="206" customFormat="1" ht="15" hidden="1" customHeight="1" x14ac:dyDescent="0.25">
      <c r="A148"/>
      <c r="B148" s="389"/>
      <c r="C148" s="389"/>
      <c r="D148" s="211"/>
      <c r="E148" s="394"/>
      <c r="F148" s="211"/>
      <c r="G148" s="211"/>
      <c r="H148" s="211"/>
      <c r="I148" s="211"/>
      <c r="J148" s="211"/>
      <c r="K148" s="211"/>
      <c r="L148" s="387"/>
      <c r="M148" s="211"/>
      <c r="N148" s="209"/>
      <c r="O148" s="209"/>
      <c r="P148" s="209"/>
      <c r="Q148" s="209"/>
      <c r="R148" s="209"/>
      <c r="S148"/>
    </row>
    <row r="149" spans="1:19" s="206" customFormat="1" ht="15.75" hidden="1" customHeight="1" thickBot="1" x14ac:dyDescent="0.3">
      <c r="A149"/>
      <c r="B149" s="389"/>
      <c r="C149" s="389"/>
      <c r="D149" s="211"/>
      <c r="E149" s="394"/>
      <c r="F149" s="211"/>
      <c r="G149" s="211"/>
      <c r="H149" s="211"/>
      <c r="I149" s="211"/>
      <c r="J149" s="211"/>
      <c r="K149" s="211"/>
      <c r="L149" s="387"/>
      <c r="M149" s="211"/>
      <c r="N149" s="209"/>
      <c r="O149" s="209"/>
      <c r="P149" s="209"/>
      <c r="Q149" s="209"/>
      <c r="R149" s="209"/>
      <c r="S149"/>
    </row>
    <row r="150" spans="1:19" s="206" customFormat="1" ht="15" hidden="1" customHeight="1" x14ac:dyDescent="0.25">
      <c r="A150"/>
      <c r="B150" s="389"/>
      <c r="C150" s="389"/>
      <c r="D150" s="211"/>
      <c r="E150" s="394"/>
      <c r="F150" s="211"/>
      <c r="G150" s="211"/>
      <c r="H150" s="211"/>
      <c r="I150" s="211"/>
      <c r="J150" s="211"/>
      <c r="K150" s="211"/>
      <c r="L150" s="387"/>
      <c r="M150" s="211"/>
      <c r="N150" s="209"/>
      <c r="O150" s="209"/>
      <c r="P150" s="209"/>
      <c r="Q150" s="209"/>
      <c r="R150" s="209"/>
      <c r="S150"/>
    </row>
    <row r="151" spans="1:19" s="206" customFormat="1" ht="18" hidden="1" customHeight="1" x14ac:dyDescent="0.25">
      <c r="A151"/>
      <c r="B151" s="389"/>
      <c r="C151" s="389"/>
      <c r="D151" s="211"/>
      <c r="E151" s="394"/>
      <c r="F151" s="211"/>
      <c r="G151" s="211"/>
      <c r="H151" s="211"/>
      <c r="I151" s="211"/>
      <c r="J151" s="211"/>
      <c r="K151" s="211"/>
      <c r="L151" s="387"/>
      <c r="M151" s="211"/>
      <c r="N151" s="209"/>
      <c r="O151" s="209"/>
      <c r="P151" s="209"/>
      <c r="Q151" s="209"/>
      <c r="R151" s="209"/>
      <c r="S151"/>
    </row>
    <row r="152" spans="1:19" s="206" customFormat="1" ht="15.75" hidden="1" customHeight="1" thickBot="1" x14ac:dyDescent="0.3">
      <c r="A152"/>
      <c r="B152" s="389"/>
      <c r="C152" s="389"/>
      <c r="D152" s="211"/>
      <c r="E152" s="394"/>
      <c r="F152" s="211"/>
      <c r="G152" s="211"/>
      <c r="H152" s="211"/>
      <c r="I152" s="211"/>
      <c r="J152" s="211"/>
      <c r="K152" s="211"/>
      <c r="L152" s="387"/>
      <c r="M152" s="211"/>
      <c r="N152" s="209"/>
      <c r="O152" s="209"/>
      <c r="P152" s="209"/>
      <c r="Q152" s="209"/>
      <c r="R152" s="209"/>
      <c r="S152"/>
    </row>
    <row r="153" spans="1:19" s="206" customFormat="1" ht="15" hidden="1" customHeight="1" x14ac:dyDescent="0.25">
      <c r="A153"/>
      <c r="B153" s="389"/>
      <c r="C153" s="389"/>
      <c r="D153" s="211"/>
      <c r="E153" s="394"/>
      <c r="F153" s="211"/>
      <c r="G153" s="211"/>
      <c r="H153" s="211"/>
      <c r="I153" s="211"/>
      <c r="J153" s="211"/>
      <c r="K153" s="211"/>
      <c r="L153" s="387"/>
      <c r="M153" s="211"/>
      <c r="N153" s="209"/>
      <c r="O153" s="209"/>
      <c r="P153" s="209"/>
      <c r="Q153" s="209"/>
      <c r="R153" s="209"/>
      <c r="S153"/>
    </row>
    <row r="154" spans="1:19" s="206" customFormat="1" ht="15" hidden="1" customHeight="1" x14ac:dyDescent="0.25">
      <c r="A154"/>
      <c r="B154" s="389"/>
      <c r="C154" s="389"/>
      <c r="D154" s="211"/>
      <c r="E154" s="394"/>
      <c r="F154" s="211"/>
      <c r="G154" s="211"/>
      <c r="H154" s="211"/>
      <c r="I154" s="211"/>
      <c r="J154" s="211"/>
      <c r="K154" s="211"/>
      <c r="L154" s="387"/>
      <c r="M154" s="211"/>
      <c r="N154" s="209"/>
      <c r="O154" s="209"/>
      <c r="P154" s="209"/>
      <c r="Q154" s="209"/>
      <c r="R154" s="209"/>
      <c r="S154"/>
    </row>
    <row r="155" spans="1:19" s="206" customFormat="1" ht="15" hidden="1" customHeight="1" x14ac:dyDescent="0.25">
      <c r="A155"/>
      <c r="B155" s="389"/>
      <c r="C155" s="389"/>
      <c r="D155" s="211"/>
      <c r="E155" s="394"/>
      <c r="F155" s="211"/>
      <c r="G155" s="211"/>
      <c r="H155" s="211"/>
      <c r="I155" s="211"/>
      <c r="J155" s="211"/>
      <c r="K155" s="211"/>
      <c r="L155" s="387"/>
      <c r="M155" s="211"/>
      <c r="N155" s="209"/>
      <c r="O155" s="209"/>
      <c r="P155" s="209"/>
      <c r="Q155" s="209"/>
      <c r="R155" s="209"/>
      <c r="S155"/>
    </row>
    <row r="156" spans="1:19" s="206" customFormat="1" ht="15" hidden="1" customHeight="1" x14ac:dyDescent="0.25">
      <c r="A156"/>
      <c r="B156" s="389"/>
      <c r="C156" s="389"/>
      <c r="D156" s="211"/>
      <c r="E156" s="394"/>
      <c r="F156" s="211"/>
      <c r="G156" s="211"/>
      <c r="H156" s="211"/>
      <c r="I156" s="211"/>
      <c r="J156" s="211"/>
      <c r="K156" s="211"/>
      <c r="L156" s="387"/>
      <c r="M156" s="211"/>
      <c r="N156" s="209"/>
      <c r="O156" s="209"/>
      <c r="P156" s="209"/>
      <c r="Q156" s="209"/>
      <c r="R156" s="209"/>
      <c r="S156"/>
    </row>
    <row r="157" spans="1:19" s="206" customFormat="1" ht="15" hidden="1" customHeight="1" x14ac:dyDescent="0.25">
      <c r="A157"/>
      <c r="B157"/>
      <c r="C157"/>
      <c r="D157"/>
      <c r="E157"/>
      <c r="F157"/>
      <c r="G157"/>
      <c r="H157"/>
      <c r="I157"/>
      <c r="J157"/>
      <c r="K157"/>
      <c r="L157"/>
      <c r="M157"/>
      <c r="N157"/>
      <c r="O157"/>
      <c r="P157"/>
      <c r="Q157"/>
      <c r="R157"/>
      <c r="S157"/>
    </row>
    <row r="158" spans="1:19" s="206" customFormat="1" ht="15.75" hidden="1" x14ac:dyDescent="0.25">
      <c r="A158"/>
      <c r="B158"/>
      <c r="C158"/>
      <c r="D158"/>
      <c r="E158"/>
      <c r="F158"/>
      <c r="G158"/>
      <c r="H158"/>
      <c r="I158"/>
      <c r="J158"/>
      <c r="K158"/>
      <c r="L158"/>
      <c r="M158"/>
      <c r="N158"/>
      <c r="O158"/>
      <c r="P158"/>
      <c r="Q158"/>
      <c r="R158"/>
      <c r="S158"/>
    </row>
    <row r="159" spans="1:19" s="206" customFormat="1" ht="15.75" hidden="1" x14ac:dyDescent="0.25">
      <c r="A159"/>
      <c r="B159"/>
      <c r="C159"/>
      <c r="D159"/>
      <c r="E159"/>
      <c r="F159"/>
      <c r="G159"/>
      <c r="H159"/>
      <c r="I159"/>
      <c r="J159"/>
      <c r="K159"/>
      <c r="L159"/>
      <c r="M159"/>
      <c r="N159"/>
      <c r="O159"/>
      <c r="P159"/>
      <c r="Q159"/>
      <c r="R159"/>
      <c r="S159"/>
    </row>
    <row r="160" spans="1:19" s="206" customFormat="1" ht="15.75" hidden="1" x14ac:dyDescent="0.25">
      <c r="A160"/>
      <c r="B160"/>
      <c r="C160"/>
      <c r="D160"/>
      <c r="E160"/>
      <c r="F160"/>
      <c r="G160"/>
      <c r="H160"/>
      <c r="I160"/>
      <c r="J160"/>
      <c r="K160"/>
      <c r="L160"/>
      <c r="M160"/>
      <c r="N160"/>
      <c r="O160"/>
      <c r="P160"/>
      <c r="Q160"/>
      <c r="R160"/>
      <c r="S160"/>
    </row>
    <row r="161" spans="1:19" s="206" customFormat="1" ht="15.75" hidden="1" x14ac:dyDescent="0.25">
      <c r="A161"/>
      <c r="B161"/>
      <c r="C161"/>
      <c r="D161"/>
      <c r="E161"/>
      <c r="F161"/>
      <c r="G161"/>
      <c r="H161"/>
      <c r="I161"/>
      <c r="J161"/>
      <c r="K161"/>
      <c r="L161"/>
      <c r="M161"/>
      <c r="N161"/>
      <c r="O161"/>
      <c r="P161"/>
      <c r="Q161"/>
      <c r="R161"/>
      <c r="S161"/>
    </row>
    <row r="162" spans="1:19" s="206" customFormat="1" ht="15.75" hidden="1" x14ac:dyDescent="0.25">
      <c r="A162"/>
      <c r="B162"/>
      <c r="C162"/>
      <c r="D162"/>
      <c r="E162"/>
      <c r="F162"/>
      <c r="G162"/>
      <c r="H162"/>
      <c r="I162"/>
      <c r="J162"/>
      <c r="K162"/>
      <c r="L162"/>
      <c r="M162"/>
      <c r="N162"/>
      <c r="O162"/>
      <c r="P162"/>
      <c r="Q162"/>
      <c r="R162"/>
      <c r="S162"/>
    </row>
    <row r="163" spans="1:19" s="206" customFormat="1" ht="15.75" hidden="1" x14ac:dyDescent="0.25">
      <c r="A163"/>
      <c r="B163"/>
      <c r="C163"/>
      <c r="D163"/>
      <c r="E163"/>
      <c r="F163"/>
      <c r="G163"/>
      <c r="H163"/>
      <c r="I163"/>
      <c r="J163"/>
      <c r="K163"/>
      <c r="L163"/>
      <c r="M163"/>
      <c r="N163"/>
      <c r="O163"/>
      <c r="P163"/>
      <c r="Q163"/>
      <c r="R163"/>
      <c r="S163"/>
    </row>
    <row r="164" spans="1:19" s="206" customFormat="1" ht="15.75" hidden="1" x14ac:dyDescent="0.25">
      <c r="A164"/>
      <c r="B164"/>
      <c r="C164"/>
      <c r="D164"/>
      <c r="E164"/>
      <c r="F164"/>
      <c r="G164"/>
      <c r="H164"/>
      <c r="I164"/>
      <c r="J164"/>
      <c r="K164"/>
      <c r="L164"/>
      <c r="M164"/>
      <c r="N164"/>
      <c r="O164"/>
      <c r="P164"/>
      <c r="Q164"/>
      <c r="R164"/>
      <c r="S164"/>
    </row>
    <row r="165" spans="1:19" s="206" customFormat="1" ht="15.75" hidden="1" x14ac:dyDescent="0.25">
      <c r="A165"/>
      <c r="B165"/>
      <c r="C165"/>
      <c r="D165"/>
      <c r="E165"/>
      <c r="F165"/>
      <c r="G165"/>
      <c r="H165"/>
      <c r="I165"/>
      <c r="J165"/>
      <c r="K165"/>
      <c r="L165"/>
      <c r="M165"/>
      <c r="N165"/>
      <c r="O165"/>
      <c r="P165"/>
      <c r="Q165"/>
      <c r="R165"/>
      <c r="S165"/>
    </row>
    <row r="166" spans="1:19" s="206" customFormat="1" ht="15.75" hidden="1" x14ac:dyDescent="0.25">
      <c r="A166"/>
      <c r="B166"/>
      <c r="C166"/>
      <c r="D166"/>
      <c r="E166"/>
      <c r="F166"/>
      <c r="G166"/>
      <c r="H166"/>
      <c r="I166"/>
      <c r="J166"/>
      <c r="K166"/>
      <c r="L166"/>
      <c r="M166"/>
      <c r="N166"/>
      <c r="O166"/>
      <c r="P166"/>
      <c r="Q166"/>
      <c r="R166"/>
      <c r="S166"/>
    </row>
    <row r="167" spans="1:19" s="206" customFormat="1" ht="15.75" hidden="1" x14ac:dyDescent="0.25">
      <c r="A167"/>
      <c r="B167"/>
      <c r="C167"/>
      <c r="D167"/>
      <c r="E167"/>
      <c r="F167"/>
      <c r="G167"/>
      <c r="H167"/>
      <c r="I167"/>
      <c r="J167"/>
      <c r="K167"/>
      <c r="L167"/>
      <c r="M167"/>
      <c r="N167"/>
      <c r="O167"/>
      <c r="P167"/>
      <c r="Q167"/>
      <c r="R167"/>
      <c r="S167"/>
    </row>
    <row r="168" spans="1:19" s="206" customFormat="1" ht="15.75" hidden="1" x14ac:dyDescent="0.25">
      <c r="A168"/>
      <c r="B168"/>
      <c r="C168"/>
      <c r="D168"/>
      <c r="E168"/>
      <c r="F168"/>
      <c r="G168"/>
      <c r="H168"/>
      <c r="I168"/>
      <c r="J168"/>
      <c r="K168"/>
      <c r="L168"/>
      <c r="M168"/>
      <c r="N168"/>
      <c r="O168"/>
      <c r="P168"/>
      <c r="Q168"/>
      <c r="R168"/>
      <c r="S168"/>
    </row>
    <row r="169" spans="1:19" s="206" customFormat="1" ht="15.75" hidden="1" x14ac:dyDescent="0.25">
      <c r="A169"/>
      <c r="B169"/>
      <c r="C169"/>
      <c r="D169"/>
      <c r="E169"/>
      <c r="F169"/>
      <c r="G169"/>
      <c r="H169"/>
      <c r="I169"/>
      <c r="J169"/>
      <c r="K169"/>
      <c r="L169"/>
      <c r="M169"/>
      <c r="N169"/>
      <c r="O169"/>
      <c r="P169"/>
      <c r="Q169"/>
      <c r="R169"/>
      <c r="S169"/>
    </row>
    <row r="170" spans="1:19" s="206" customFormat="1" ht="15.75" hidden="1" x14ac:dyDescent="0.25">
      <c r="A170"/>
      <c r="B170"/>
      <c r="C170"/>
      <c r="D170"/>
      <c r="E170"/>
      <c r="F170"/>
      <c r="G170"/>
      <c r="H170"/>
      <c r="I170"/>
      <c r="J170"/>
      <c r="K170"/>
      <c r="L170"/>
      <c r="M170"/>
      <c r="N170"/>
      <c r="O170"/>
      <c r="P170"/>
      <c r="Q170"/>
      <c r="R170"/>
      <c r="S170"/>
    </row>
    <row r="171" spans="1:19" s="206" customFormat="1" ht="15.75" hidden="1" x14ac:dyDescent="0.25">
      <c r="A171"/>
      <c r="B171"/>
      <c r="C171"/>
      <c r="D171"/>
      <c r="E171"/>
      <c r="F171"/>
      <c r="G171"/>
      <c r="H171"/>
      <c r="I171"/>
      <c r="J171"/>
      <c r="K171"/>
      <c r="L171"/>
      <c r="M171"/>
      <c r="N171"/>
      <c r="O171"/>
      <c r="P171"/>
      <c r="Q171"/>
      <c r="R171"/>
      <c r="S171"/>
    </row>
    <row r="172" spans="1:19" s="206" customFormat="1" ht="15.75" hidden="1" x14ac:dyDescent="0.25">
      <c r="A172"/>
      <c r="B172"/>
      <c r="C172"/>
      <c r="D172"/>
      <c r="E172"/>
      <c r="F172"/>
      <c r="G172"/>
      <c r="H172"/>
      <c r="I172"/>
      <c r="J172"/>
      <c r="K172"/>
      <c r="L172"/>
      <c r="M172"/>
      <c r="N172"/>
      <c r="O172"/>
      <c r="P172"/>
      <c r="Q172"/>
      <c r="R172"/>
      <c r="S172"/>
    </row>
    <row r="173" spans="1:19" s="206" customFormat="1" ht="15.75" hidden="1" x14ac:dyDescent="0.25">
      <c r="A173"/>
      <c r="B173"/>
      <c r="C173"/>
      <c r="D173"/>
      <c r="E173"/>
      <c r="F173"/>
      <c r="G173"/>
      <c r="H173"/>
      <c r="I173"/>
      <c r="J173"/>
      <c r="K173"/>
      <c r="L173"/>
      <c r="M173"/>
      <c r="N173"/>
      <c r="O173"/>
      <c r="P173"/>
      <c r="Q173"/>
      <c r="R173"/>
      <c r="S173"/>
    </row>
    <row r="174" spans="1:19" s="206" customFormat="1" ht="15.75" hidden="1" x14ac:dyDescent="0.25">
      <c r="A174"/>
      <c r="B174"/>
      <c r="C174"/>
      <c r="D174"/>
      <c r="E174"/>
      <c r="F174"/>
      <c r="G174"/>
      <c r="H174"/>
      <c r="I174"/>
      <c r="J174"/>
      <c r="K174"/>
      <c r="L174"/>
      <c r="M174"/>
      <c r="N174"/>
      <c r="O174"/>
      <c r="P174"/>
      <c r="Q174"/>
      <c r="R174"/>
      <c r="S174"/>
    </row>
    <row r="175" spans="1:19" s="206" customFormat="1" ht="15.75" hidden="1" x14ac:dyDescent="0.25">
      <c r="A175"/>
      <c r="B175"/>
      <c r="C175"/>
      <c r="D175"/>
      <c r="E175"/>
      <c r="F175"/>
      <c r="G175"/>
      <c r="H175"/>
      <c r="I175"/>
      <c r="J175"/>
      <c r="K175"/>
      <c r="L175"/>
      <c r="M175"/>
      <c r="N175"/>
      <c r="O175"/>
      <c r="P175"/>
      <c r="Q175"/>
      <c r="R175"/>
      <c r="S175"/>
    </row>
    <row r="176" spans="1:19" s="206" customFormat="1" ht="15.75" hidden="1" x14ac:dyDescent="0.25">
      <c r="A176"/>
      <c r="B176"/>
      <c r="C176"/>
      <c r="D176"/>
      <c r="E176"/>
      <c r="F176"/>
      <c r="G176"/>
      <c r="H176"/>
      <c r="I176"/>
      <c r="J176"/>
      <c r="K176"/>
      <c r="L176"/>
      <c r="M176"/>
      <c r="N176"/>
      <c r="O176"/>
      <c r="P176"/>
      <c r="Q176"/>
      <c r="R176"/>
      <c r="S176"/>
    </row>
    <row r="177" spans="1:19" s="206" customFormat="1" ht="15.75" hidden="1" x14ac:dyDescent="0.25">
      <c r="A177"/>
      <c r="B177"/>
      <c r="C177"/>
      <c r="D177"/>
      <c r="E177"/>
      <c r="F177"/>
      <c r="G177"/>
      <c r="H177"/>
      <c r="I177"/>
      <c r="J177"/>
      <c r="K177"/>
      <c r="L177"/>
      <c r="M177"/>
      <c r="N177"/>
      <c r="O177"/>
      <c r="P177"/>
      <c r="Q177"/>
      <c r="R177"/>
      <c r="S177"/>
    </row>
    <row r="178" spans="1:19" s="206" customFormat="1" ht="15.75" hidden="1" x14ac:dyDescent="0.25">
      <c r="A178"/>
      <c r="B178"/>
      <c r="C178"/>
      <c r="D178"/>
      <c r="E178"/>
      <c r="F178"/>
      <c r="G178"/>
      <c r="H178"/>
      <c r="I178"/>
      <c r="J178"/>
      <c r="K178"/>
      <c r="L178"/>
      <c r="M178"/>
      <c r="N178"/>
      <c r="O178"/>
      <c r="P178"/>
      <c r="Q178"/>
      <c r="R178"/>
      <c r="S178"/>
    </row>
    <row r="179" spans="1:19" s="206" customFormat="1" ht="15.75" hidden="1" x14ac:dyDescent="0.25">
      <c r="A179"/>
      <c r="B179"/>
      <c r="C179"/>
      <c r="D179"/>
      <c r="E179"/>
      <c r="F179"/>
      <c r="G179"/>
      <c r="H179"/>
      <c r="I179"/>
      <c r="J179"/>
      <c r="K179"/>
      <c r="L179"/>
      <c r="M179"/>
      <c r="N179"/>
      <c r="O179"/>
      <c r="P179"/>
      <c r="Q179"/>
      <c r="R179"/>
      <c r="S179"/>
    </row>
    <row r="180" spans="1:19" s="206" customFormat="1" ht="15" hidden="1" customHeight="1" x14ac:dyDescent="0.25">
      <c r="A180"/>
      <c r="B180"/>
      <c r="C180"/>
      <c r="D180"/>
      <c r="E180"/>
      <c r="F180"/>
      <c r="G180"/>
      <c r="H180"/>
      <c r="I180"/>
      <c r="J180"/>
      <c r="K180"/>
      <c r="L180"/>
      <c r="M180"/>
      <c r="N180"/>
      <c r="O180"/>
      <c r="P180"/>
      <c r="Q180"/>
      <c r="R180"/>
      <c r="S180"/>
    </row>
    <row r="181" spans="1:19" s="206" customFormat="1" ht="15" hidden="1" customHeight="1" x14ac:dyDescent="0.25">
      <c r="A181"/>
      <c r="B181"/>
      <c r="C181"/>
      <c r="D181"/>
      <c r="E181"/>
      <c r="F181"/>
      <c r="G181"/>
      <c r="H181"/>
      <c r="I181"/>
      <c r="J181"/>
      <c r="K181"/>
      <c r="L181"/>
      <c r="M181"/>
      <c r="N181"/>
      <c r="O181"/>
      <c r="P181"/>
      <c r="Q181"/>
      <c r="R181"/>
      <c r="S181"/>
    </row>
    <row r="182" spans="1:19" s="206" customFormat="1" ht="15" hidden="1" customHeight="1" x14ac:dyDescent="0.25">
      <c r="A182"/>
      <c r="B182"/>
      <c r="C182"/>
      <c r="D182"/>
      <c r="E182"/>
      <c r="F182"/>
      <c r="G182"/>
      <c r="H182"/>
      <c r="I182"/>
      <c r="J182"/>
      <c r="K182"/>
      <c r="L182"/>
      <c r="M182"/>
      <c r="N182"/>
      <c r="O182"/>
      <c r="P182"/>
      <c r="Q182"/>
      <c r="R182"/>
      <c r="S182"/>
    </row>
    <row r="183" spans="1:19" s="206" customFormat="1" ht="80.099999999999994" hidden="1" customHeight="1" x14ac:dyDescent="0.25">
      <c r="A183"/>
      <c r="B183"/>
      <c r="C183"/>
      <c r="D183"/>
      <c r="E183"/>
      <c r="F183"/>
      <c r="G183"/>
      <c r="H183"/>
      <c r="I183"/>
      <c r="J183"/>
      <c r="K183"/>
      <c r="L183"/>
      <c r="M183"/>
      <c r="N183"/>
      <c r="O183"/>
      <c r="P183"/>
      <c r="Q183"/>
      <c r="R183"/>
      <c r="S183"/>
    </row>
    <row r="184" spans="1:19" s="206" customFormat="1" ht="15.75" hidden="1" x14ac:dyDescent="0.25">
      <c r="A184"/>
      <c r="B184"/>
      <c r="C184"/>
      <c r="D184"/>
      <c r="E184"/>
      <c r="F184"/>
      <c r="G184"/>
      <c r="H184"/>
      <c r="I184"/>
      <c r="J184"/>
      <c r="K184"/>
      <c r="L184"/>
      <c r="M184"/>
      <c r="N184"/>
      <c r="O184"/>
      <c r="P184"/>
      <c r="Q184"/>
      <c r="R184"/>
      <c r="S184"/>
    </row>
    <row r="185" spans="1:19" s="206" customFormat="1" ht="15.75" hidden="1" x14ac:dyDescent="0.25">
      <c r="A185"/>
      <c r="B185"/>
      <c r="C185"/>
      <c r="D185"/>
      <c r="E185"/>
      <c r="F185"/>
      <c r="G185"/>
      <c r="H185"/>
      <c r="I185"/>
      <c r="J185"/>
      <c r="K185"/>
      <c r="L185"/>
      <c r="M185"/>
      <c r="N185"/>
      <c r="O185"/>
      <c r="P185"/>
      <c r="Q185"/>
      <c r="R185"/>
      <c r="S185"/>
    </row>
    <row r="186" spans="1:19" s="206" customFormat="1" ht="15.75" hidden="1" x14ac:dyDescent="0.25">
      <c r="A186"/>
      <c r="B186"/>
      <c r="C186"/>
      <c r="D186"/>
      <c r="E186"/>
      <c r="F186"/>
      <c r="G186"/>
      <c r="H186"/>
      <c r="I186"/>
      <c r="J186"/>
      <c r="K186"/>
      <c r="L186"/>
      <c r="M186"/>
      <c r="N186"/>
      <c r="O186"/>
      <c r="P186"/>
      <c r="Q186"/>
      <c r="R186"/>
      <c r="S186"/>
    </row>
    <row r="187" spans="1:19" s="206" customFormat="1" ht="15.75" hidden="1" x14ac:dyDescent="0.25">
      <c r="A187"/>
      <c r="B187"/>
      <c r="C187"/>
      <c r="D187"/>
      <c r="E187"/>
      <c r="F187"/>
      <c r="G187"/>
      <c r="H187"/>
      <c r="I187"/>
      <c r="J187"/>
      <c r="K187"/>
      <c r="L187"/>
      <c r="M187"/>
      <c r="N187"/>
      <c r="O187"/>
      <c r="P187"/>
      <c r="Q187"/>
      <c r="R187"/>
      <c r="S187"/>
    </row>
    <row r="188" spans="1:19" s="206" customFormat="1" ht="15.75" hidden="1" x14ac:dyDescent="0.25">
      <c r="A188"/>
      <c r="B188"/>
      <c r="C188"/>
      <c r="D188"/>
      <c r="E188"/>
      <c r="F188"/>
      <c r="G188"/>
      <c r="H188"/>
      <c r="I188"/>
      <c r="J188"/>
      <c r="K188"/>
      <c r="L188"/>
      <c r="M188"/>
      <c r="N188"/>
      <c r="O188"/>
      <c r="P188"/>
      <c r="Q188"/>
      <c r="R188"/>
      <c r="S188"/>
    </row>
    <row r="189" spans="1:19" s="206" customFormat="1" ht="15.75" hidden="1" x14ac:dyDescent="0.25">
      <c r="A189"/>
      <c r="B189"/>
      <c r="C189"/>
      <c r="D189"/>
      <c r="E189"/>
      <c r="F189"/>
      <c r="G189"/>
      <c r="H189"/>
      <c r="I189"/>
      <c r="J189"/>
      <c r="K189"/>
      <c r="L189"/>
      <c r="M189"/>
      <c r="N189"/>
      <c r="O189"/>
      <c r="P189"/>
      <c r="Q189"/>
      <c r="R189"/>
      <c r="S189"/>
    </row>
    <row r="190" spans="1:19" s="206" customFormat="1" ht="15.75" hidden="1" x14ac:dyDescent="0.25">
      <c r="A190"/>
      <c r="B190"/>
      <c r="C190"/>
      <c r="D190"/>
      <c r="E190"/>
      <c r="F190"/>
      <c r="G190"/>
      <c r="H190"/>
      <c r="I190"/>
      <c r="J190"/>
      <c r="K190"/>
      <c r="L190"/>
      <c r="M190"/>
      <c r="N190"/>
      <c r="O190"/>
      <c r="P190"/>
      <c r="Q190"/>
      <c r="R190"/>
      <c r="S190"/>
    </row>
    <row r="191" spans="1:19" s="206" customFormat="1" ht="15.75" hidden="1" x14ac:dyDescent="0.25">
      <c r="A191"/>
      <c r="B191"/>
      <c r="C191"/>
      <c r="D191"/>
      <c r="E191"/>
      <c r="F191"/>
      <c r="G191"/>
      <c r="H191"/>
      <c r="I191"/>
      <c r="J191"/>
      <c r="K191"/>
      <c r="L191"/>
      <c r="M191"/>
      <c r="N191"/>
      <c r="O191"/>
      <c r="P191"/>
      <c r="Q191"/>
      <c r="R191"/>
      <c r="S191"/>
    </row>
    <row r="192" spans="1:19" s="206" customFormat="1" ht="15.75" hidden="1" x14ac:dyDescent="0.25">
      <c r="A192"/>
      <c r="B192"/>
      <c r="C192"/>
      <c r="D192"/>
      <c r="E192"/>
      <c r="F192"/>
      <c r="G192"/>
      <c r="H192"/>
      <c r="I192"/>
      <c r="J192"/>
      <c r="K192"/>
      <c r="L192"/>
      <c r="M192"/>
      <c r="N192"/>
      <c r="O192"/>
      <c r="P192"/>
      <c r="Q192"/>
      <c r="R192"/>
      <c r="S192"/>
    </row>
    <row r="193" spans="1:19" s="206" customFormat="1" ht="15.75" hidden="1" x14ac:dyDescent="0.25">
      <c r="A193"/>
      <c r="B193"/>
      <c r="C193"/>
      <c r="D193"/>
      <c r="E193"/>
      <c r="F193"/>
      <c r="G193"/>
      <c r="H193"/>
      <c r="I193"/>
      <c r="J193"/>
      <c r="K193"/>
      <c r="L193"/>
      <c r="M193"/>
      <c r="N193"/>
      <c r="O193"/>
      <c r="P193"/>
      <c r="Q193"/>
      <c r="R193"/>
      <c r="S193"/>
    </row>
    <row r="194" spans="1:19" s="206" customFormat="1" ht="15.75" hidden="1" x14ac:dyDescent="0.25">
      <c r="A194"/>
      <c r="B194"/>
      <c r="C194"/>
      <c r="D194"/>
      <c r="E194"/>
      <c r="F194"/>
      <c r="G194"/>
      <c r="H194"/>
      <c r="I194"/>
      <c r="J194"/>
      <c r="K194"/>
      <c r="L194"/>
      <c r="M194"/>
      <c r="N194"/>
      <c r="O194"/>
      <c r="P194"/>
      <c r="Q194"/>
      <c r="R194"/>
      <c r="S194"/>
    </row>
    <row r="195" spans="1:19" s="206" customFormat="1" ht="15.75" hidden="1" x14ac:dyDescent="0.25">
      <c r="A195"/>
      <c r="B195"/>
      <c r="C195"/>
      <c r="D195"/>
      <c r="E195"/>
      <c r="F195"/>
      <c r="G195"/>
      <c r="H195"/>
      <c r="I195"/>
      <c r="J195"/>
      <c r="K195"/>
      <c r="L195"/>
      <c r="M195"/>
      <c r="N195"/>
      <c r="O195"/>
      <c r="P195"/>
      <c r="Q195"/>
      <c r="R195"/>
      <c r="S195"/>
    </row>
    <row r="196" spans="1:19" s="206" customFormat="1" ht="15.75" hidden="1" x14ac:dyDescent="0.25">
      <c r="A196"/>
      <c r="B196"/>
      <c r="C196"/>
      <c r="D196"/>
      <c r="E196"/>
      <c r="F196"/>
      <c r="G196"/>
      <c r="H196"/>
      <c r="I196"/>
      <c r="J196"/>
      <c r="K196"/>
      <c r="L196"/>
      <c r="M196"/>
      <c r="N196"/>
      <c r="O196"/>
      <c r="P196"/>
      <c r="Q196"/>
      <c r="R196"/>
      <c r="S196"/>
    </row>
    <row r="197" spans="1:19" s="206" customFormat="1" ht="15.75" hidden="1" x14ac:dyDescent="0.25">
      <c r="A197"/>
      <c r="B197"/>
      <c r="C197"/>
      <c r="D197"/>
      <c r="E197"/>
      <c r="F197"/>
      <c r="G197"/>
      <c r="H197"/>
      <c r="I197"/>
      <c r="J197"/>
      <c r="K197"/>
      <c r="L197"/>
      <c r="M197"/>
      <c r="N197"/>
      <c r="O197"/>
      <c r="P197"/>
      <c r="Q197"/>
      <c r="R197"/>
      <c r="S197"/>
    </row>
    <row r="198" spans="1:19" s="206" customFormat="1" ht="15.75" hidden="1" x14ac:dyDescent="0.25">
      <c r="A198"/>
      <c r="B198"/>
      <c r="C198"/>
      <c r="D198"/>
      <c r="E198"/>
      <c r="F198"/>
      <c r="G198"/>
      <c r="H198"/>
      <c r="I198"/>
      <c r="J198"/>
      <c r="K198"/>
      <c r="L198"/>
      <c r="M198"/>
      <c r="N198"/>
      <c r="O198"/>
      <c r="P198"/>
      <c r="Q198"/>
      <c r="R198"/>
      <c r="S198"/>
    </row>
    <row r="199" spans="1:19" s="206" customFormat="1" ht="15.75" hidden="1" x14ac:dyDescent="0.25">
      <c r="A199"/>
      <c r="B199"/>
      <c r="C199"/>
      <c r="D199"/>
      <c r="E199"/>
      <c r="F199"/>
      <c r="G199"/>
      <c r="H199"/>
      <c r="I199"/>
      <c r="J199"/>
      <c r="K199"/>
      <c r="L199"/>
      <c r="M199"/>
      <c r="N199"/>
      <c r="O199"/>
      <c r="P199"/>
      <c r="Q199"/>
      <c r="R199"/>
      <c r="S199"/>
    </row>
    <row r="200" spans="1:19" s="206" customFormat="1" ht="15.75" hidden="1" x14ac:dyDescent="0.25">
      <c r="A200"/>
      <c r="B200"/>
      <c r="C200"/>
      <c r="D200"/>
      <c r="E200"/>
      <c r="F200"/>
      <c r="G200"/>
      <c r="H200"/>
      <c r="I200"/>
      <c r="J200"/>
      <c r="K200"/>
      <c r="L200"/>
      <c r="M200"/>
      <c r="N200"/>
      <c r="O200"/>
      <c r="P200"/>
      <c r="Q200"/>
      <c r="R200"/>
      <c r="S200"/>
    </row>
    <row r="201" spans="1:19" s="206" customFormat="1" ht="15.75" hidden="1" x14ac:dyDescent="0.25">
      <c r="A201"/>
      <c r="B201"/>
      <c r="C201"/>
      <c r="D201"/>
      <c r="E201"/>
      <c r="F201"/>
      <c r="G201"/>
      <c r="H201"/>
      <c r="I201"/>
      <c r="J201"/>
      <c r="K201"/>
      <c r="L201"/>
      <c r="M201"/>
      <c r="N201"/>
      <c r="O201"/>
      <c r="P201"/>
      <c r="Q201"/>
      <c r="R201"/>
      <c r="S201"/>
    </row>
    <row r="202" spans="1:19" s="206" customFormat="1" ht="15.75" hidden="1" x14ac:dyDescent="0.25">
      <c r="A202"/>
      <c r="B202"/>
      <c r="C202"/>
      <c r="D202"/>
      <c r="E202"/>
      <c r="F202"/>
      <c r="G202"/>
      <c r="H202"/>
      <c r="I202"/>
      <c r="J202"/>
      <c r="K202"/>
      <c r="L202"/>
      <c r="M202"/>
      <c r="N202"/>
      <c r="O202"/>
      <c r="P202"/>
      <c r="Q202"/>
      <c r="R202"/>
      <c r="S202"/>
    </row>
    <row r="203" spans="1:19" s="206" customFormat="1" ht="15.75" hidden="1" x14ac:dyDescent="0.25">
      <c r="A203"/>
      <c r="B203"/>
      <c r="C203"/>
      <c r="D203"/>
      <c r="E203"/>
      <c r="F203"/>
      <c r="G203"/>
      <c r="H203"/>
      <c r="I203"/>
      <c r="J203"/>
      <c r="K203"/>
      <c r="L203"/>
      <c r="M203"/>
      <c r="N203"/>
      <c r="O203"/>
      <c r="P203"/>
      <c r="Q203"/>
      <c r="R203"/>
      <c r="S203"/>
    </row>
    <row r="204" spans="1:19" s="206" customFormat="1" ht="15" hidden="1" customHeight="1" x14ac:dyDescent="0.25">
      <c r="A204"/>
      <c r="B204"/>
      <c r="C204"/>
      <c r="D204"/>
      <c r="E204"/>
      <c r="F204"/>
      <c r="G204"/>
      <c r="H204"/>
      <c r="I204"/>
      <c r="J204"/>
      <c r="K204"/>
      <c r="L204"/>
      <c r="M204"/>
      <c r="N204"/>
      <c r="O204"/>
      <c r="P204"/>
      <c r="Q204"/>
      <c r="R204"/>
      <c r="S204"/>
    </row>
    <row r="205" spans="1:19" s="206" customFormat="1" ht="15" hidden="1" customHeight="1" x14ac:dyDescent="0.25">
      <c r="A205"/>
      <c r="B205"/>
      <c r="C205"/>
      <c r="D205"/>
      <c r="E205"/>
      <c r="F205"/>
      <c r="G205"/>
      <c r="H205"/>
      <c r="I205"/>
      <c r="J205"/>
      <c r="K205"/>
      <c r="L205"/>
      <c r="M205"/>
      <c r="N205"/>
      <c r="O205"/>
      <c r="P205"/>
      <c r="Q205"/>
      <c r="R205"/>
      <c r="S205"/>
    </row>
    <row r="206" spans="1:19" s="206" customFormat="1" ht="15.75" hidden="1" x14ac:dyDescent="0.25">
      <c r="A206"/>
      <c r="B206"/>
      <c r="C206"/>
      <c r="D206"/>
      <c r="E206"/>
      <c r="F206"/>
      <c r="G206"/>
      <c r="H206"/>
      <c r="I206"/>
      <c r="J206"/>
      <c r="K206"/>
      <c r="L206"/>
      <c r="M206"/>
      <c r="N206"/>
      <c r="O206"/>
      <c r="P206"/>
      <c r="Q206"/>
      <c r="R206"/>
      <c r="S206"/>
    </row>
    <row r="207" spans="1:19" s="206" customFormat="1" ht="37.5" hidden="1" customHeight="1" x14ac:dyDescent="0.25">
      <c r="A207"/>
      <c r="B207"/>
      <c r="C207"/>
      <c r="D207"/>
      <c r="E207"/>
      <c r="F207"/>
      <c r="G207"/>
      <c r="H207"/>
      <c r="I207"/>
      <c r="J207"/>
      <c r="K207"/>
      <c r="L207"/>
      <c r="M207"/>
      <c r="N207"/>
      <c r="O207"/>
      <c r="P207"/>
      <c r="Q207"/>
      <c r="R207"/>
      <c r="S207"/>
    </row>
    <row r="208" spans="1:19" s="206" customFormat="1" ht="80.099999999999994" hidden="1" customHeight="1" x14ac:dyDescent="0.25">
      <c r="A208"/>
      <c r="B208"/>
      <c r="C208"/>
      <c r="D208"/>
      <c r="E208"/>
      <c r="F208"/>
      <c r="G208"/>
      <c r="H208"/>
      <c r="I208"/>
      <c r="J208"/>
      <c r="K208"/>
      <c r="L208"/>
      <c r="M208"/>
      <c r="N208"/>
      <c r="O208"/>
      <c r="P208"/>
      <c r="Q208"/>
      <c r="R208"/>
      <c r="S208"/>
    </row>
    <row r="209" spans="1:19" s="206" customFormat="1" ht="15.75" hidden="1" x14ac:dyDescent="0.25">
      <c r="A209"/>
      <c r="B209"/>
      <c r="C209"/>
      <c r="D209"/>
      <c r="E209"/>
      <c r="F209"/>
      <c r="G209"/>
      <c r="H209"/>
      <c r="I209"/>
      <c r="J209"/>
      <c r="K209"/>
      <c r="L209"/>
      <c r="M209"/>
      <c r="N209"/>
      <c r="O209"/>
      <c r="P209"/>
      <c r="Q209"/>
      <c r="R209"/>
      <c r="S209"/>
    </row>
    <row r="210" spans="1:19" s="206" customFormat="1" ht="15" hidden="1" customHeight="1" x14ac:dyDescent="0.25">
      <c r="A210"/>
      <c r="B210"/>
      <c r="C210"/>
      <c r="D210"/>
      <c r="E210"/>
      <c r="F210"/>
      <c r="G210"/>
      <c r="H210"/>
      <c r="I210"/>
      <c r="J210"/>
      <c r="K210"/>
      <c r="L210"/>
      <c r="M210"/>
      <c r="N210"/>
      <c r="O210"/>
      <c r="P210"/>
      <c r="Q210"/>
      <c r="R210"/>
      <c r="S210"/>
    </row>
    <row r="211" spans="1:19" s="206" customFormat="1" ht="15.75" hidden="1" x14ac:dyDescent="0.25">
      <c r="A211"/>
      <c r="B211"/>
      <c r="C211"/>
      <c r="D211"/>
      <c r="E211"/>
      <c r="F211"/>
      <c r="G211"/>
      <c r="H211"/>
      <c r="I211"/>
      <c r="J211"/>
      <c r="K211"/>
      <c r="L211"/>
      <c r="M211"/>
      <c r="N211"/>
      <c r="O211"/>
      <c r="P211"/>
      <c r="Q211"/>
      <c r="R211"/>
      <c r="S211"/>
    </row>
    <row r="212" spans="1:19" s="206" customFormat="1" ht="24" hidden="1" customHeight="1" x14ac:dyDescent="0.25">
      <c r="A212"/>
      <c r="B212"/>
      <c r="C212"/>
      <c r="D212"/>
      <c r="E212"/>
      <c r="F212"/>
      <c r="G212"/>
      <c r="H212"/>
      <c r="I212"/>
      <c r="J212"/>
      <c r="K212"/>
      <c r="L212"/>
      <c r="M212"/>
      <c r="N212"/>
      <c r="O212"/>
      <c r="P212"/>
      <c r="Q212"/>
      <c r="R212"/>
      <c r="S212"/>
    </row>
    <row r="213" spans="1:19" s="206" customFormat="1" ht="80.099999999999994" hidden="1" customHeight="1" x14ac:dyDescent="0.25">
      <c r="A213"/>
      <c r="B213"/>
      <c r="C213"/>
      <c r="D213"/>
      <c r="E213"/>
      <c r="F213"/>
      <c r="G213"/>
      <c r="H213"/>
      <c r="I213"/>
      <c r="J213"/>
      <c r="K213"/>
      <c r="L213"/>
      <c r="M213"/>
      <c r="N213"/>
      <c r="O213"/>
      <c r="P213"/>
      <c r="Q213"/>
      <c r="R213"/>
      <c r="S213"/>
    </row>
    <row r="214" spans="1:19" s="206" customFormat="1" ht="15.75" hidden="1" x14ac:dyDescent="0.25">
      <c r="A214"/>
      <c r="B214"/>
      <c r="C214"/>
      <c r="D214"/>
      <c r="E214"/>
      <c r="F214"/>
      <c r="G214"/>
      <c r="H214"/>
      <c r="I214"/>
      <c r="J214"/>
      <c r="K214"/>
      <c r="L214"/>
      <c r="M214"/>
      <c r="N214"/>
      <c r="O214"/>
      <c r="P214"/>
      <c r="Q214"/>
      <c r="R214"/>
      <c r="S214"/>
    </row>
    <row r="215" spans="1:19" s="206" customFormat="1" ht="15.75" hidden="1" x14ac:dyDescent="0.25">
      <c r="A215"/>
      <c r="B215"/>
      <c r="C215"/>
      <c r="D215"/>
      <c r="E215"/>
      <c r="F215"/>
      <c r="G215"/>
      <c r="H215"/>
      <c r="I215"/>
      <c r="J215"/>
      <c r="K215"/>
      <c r="L215"/>
      <c r="M215"/>
      <c r="N215"/>
      <c r="O215"/>
      <c r="P215"/>
      <c r="Q215"/>
      <c r="R215"/>
      <c r="S215"/>
    </row>
    <row r="216" spans="1:19" s="206" customFormat="1" ht="15.75" hidden="1" x14ac:dyDescent="0.25">
      <c r="A216"/>
      <c r="B216"/>
      <c r="C216"/>
      <c r="D216"/>
      <c r="E216"/>
      <c r="F216"/>
      <c r="G216"/>
      <c r="H216"/>
      <c r="I216"/>
      <c r="J216"/>
      <c r="K216"/>
      <c r="L216"/>
      <c r="M216"/>
      <c r="N216"/>
      <c r="O216"/>
      <c r="P216"/>
      <c r="Q216"/>
      <c r="R216"/>
      <c r="S216"/>
    </row>
    <row r="217" spans="1:19" s="206" customFormat="1" ht="15.75" hidden="1" x14ac:dyDescent="0.25">
      <c r="A217"/>
      <c r="B217"/>
      <c r="C217"/>
      <c r="D217"/>
      <c r="E217"/>
      <c r="F217"/>
      <c r="G217"/>
      <c r="H217"/>
      <c r="I217"/>
      <c r="J217"/>
      <c r="K217"/>
      <c r="L217"/>
      <c r="M217"/>
      <c r="N217"/>
      <c r="O217"/>
      <c r="P217"/>
      <c r="Q217"/>
      <c r="R217"/>
      <c r="S217"/>
    </row>
    <row r="218" spans="1:19" s="206" customFormat="1" ht="15.75" hidden="1" x14ac:dyDescent="0.25">
      <c r="A218"/>
      <c r="B218"/>
      <c r="C218"/>
      <c r="D218"/>
      <c r="E218"/>
      <c r="F218"/>
      <c r="G218"/>
      <c r="H218"/>
      <c r="I218"/>
      <c r="J218"/>
      <c r="K218"/>
      <c r="L218"/>
      <c r="M218"/>
      <c r="N218"/>
      <c r="O218"/>
      <c r="P218"/>
      <c r="Q218"/>
      <c r="R218"/>
      <c r="S218"/>
    </row>
    <row r="219" spans="1:19" s="206" customFormat="1" ht="15.75" hidden="1" x14ac:dyDescent="0.25">
      <c r="A219"/>
      <c r="B219"/>
      <c r="C219"/>
      <c r="D219"/>
      <c r="E219"/>
      <c r="F219"/>
      <c r="G219"/>
      <c r="H219"/>
      <c r="I219"/>
      <c r="J219"/>
      <c r="K219"/>
      <c r="L219"/>
      <c r="M219"/>
      <c r="N219"/>
      <c r="O219"/>
      <c r="P219"/>
      <c r="Q219"/>
      <c r="R219"/>
      <c r="S219"/>
    </row>
    <row r="220" spans="1:19" s="206" customFormat="1" ht="15.75" hidden="1" x14ac:dyDescent="0.25">
      <c r="A220"/>
      <c r="B220"/>
      <c r="C220"/>
      <c r="D220"/>
      <c r="E220"/>
      <c r="F220"/>
      <c r="G220"/>
      <c r="H220"/>
      <c r="I220"/>
      <c r="J220"/>
      <c r="K220"/>
      <c r="L220"/>
      <c r="M220"/>
      <c r="N220"/>
      <c r="O220"/>
      <c r="P220"/>
      <c r="Q220"/>
      <c r="R220"/>
      <c r="S220"/>
    </row>
    <row r="221" spans="1:19" s="206" customFormat="1" ht="15.75" hidden="1" x14ac:dyDescent="0.25">
      <c r="A221"/>
      <c r="B221"/>
      <c r="C221"/>
      <c r="D221"/>
      <c r="E221"/>
      <c r="F221"/>
      <c r="G221"/>
      <c r="H221"/>
      <c r="I221"/>
      <c r="J221"/>
      <c r="K221"/>
      <c r="L221"/>
      <c r="M221"/>
      <c r="N221"/>
      <c r="O221"/>
      <c r="P221"/>
      <c r="Q221"/>
      <c r="R221"/>
      <c r="S221"/>
    </row>
    <row r="222" spans="1:19" s="206" customFormat="1" ht="15.75" hidden="1" x14ac:dyDescent="0.25">
      <c r="A222"/>
      <c r="B222"/>
      <c r="C222"/>
      <c r="D222"/>
      <c r="E222"/>
      <c r="F222"/>
      <c r="G222"/>
      <c r="H222"/>
      <c r="I222"/>
      <c r="J222"/>
      <c r="K222"/>
      <c r="L222"/>
      <c r="M222"/>
      <c r="N222"/>
      <c r="O222"/>
      <c r="P222"/>
      <c r="Q222"/>
      <c r="R222"/>
      <c r="S222"/>
    </row>
    <row r="223" spans="1:19" s="206" customFormat="1" ht="15.75" hidden="1" x14ac:dyDescent="0.25">
      <c r="A223"/>
      <c r="B223"/>
      <c r="C223"/>
      <c r="D223"/>
      <c r="E223"/>
      <c r="F223"/>
      <c r="G223"/>
      <c r="H223"/>
      <c r="I223"/>
      <c r="J223"/>
      <c r="K223"/>
      <c r="L223"/>
      <c r="M223"/>
      <c r="N223"/>
      <c r="O223"/>
      <c r="P223"/>
      <c r="Q223"/>
      <c r="R223"/>
      <c r="S223"/>
    </row>
    <row r="224" spans="1:19" s="206" customFormat="1" ht="15.75" hidden="1" x14ac:dyDescent="0.25">
      <c r="A224"/>
      <c r="B224"/>
      <c r="C224"/>
      <c r="D224"/>
      <c r="E224"/>
      <c r="F224"/>
      <c r="G224"/>
      <c r="H224"/>
      <c r="I224"/>
      <c r="J224"/>
      <c r="K224"/>
      <c r="L224"/>
      <c r="M224"/>
      <c r="N224"/>
      <c r="O224"/>
      <c r="P224"/>
      <c r="Q224"/>
      <c r="R224"/>
      <c r="S224"/>
    </row>
    <row r="225" spans="1:19" s="206" customFormat="1" ht="15.75" hidden="1" x14ac:dyDescent="0.25">
      <c r="A225"/>
      <c r="B225"/>
      <c r="C225"/>
      <c r="D225"/>
      <c r="E225"/>
      <c r="F225"/>
      <c r="G225"/>
      <c r="H225"/>
      <c r="I225"/>
      <c r="J225"/>
      <c r="K225"/>
      <c r="L225"/>
      <c r="M225"/>
      <c r="N225"/>
      <c r="O225"/>
      <c r="P225"/>
      <c r="Q225"/>
      <c r="R225"/>
      <c r="S225"/>
    </row>
    <row r="226" spans="1:19" s="206" customFormat="1" ht="15.75" hidden="1" x14ac:dyDescent="0.25">
      <c r="A226"/>
      <c r="B226"/>
      <c r="C226"/>
      <c r="D226"/>
      <c r="E226"/>
      <c r="F226"/>
      <c r="G226"/>
      <c r="H226"/>
      <c r="I226"/>
      <c r="J226"/>
      <c r="K226"/>
      <c r="L226"/>
      <c r="M226"/>
      <c r="N226"/>
      <c r="O226"/>
      <c r="P226"/>
      <c r="Q226"/>
      <c r="R226"/>
      <c r="S226"/>
    </row>
    <row r="227" spans="1:19" s="206" customFormat="1" ht="15.75" hidden="1" x14ac:dyDescent="0.25">
      <c r="A227"/>
      <c r="B227"/>
      <c r="C227"/>
      <c r="D227"/>
      <c r="E227"/>
      <c r="F227"/>
      <c r="G227"/>
      <c r="H227"/>
      <c r="I227"/>
      <c r="J227"/>
      <c r="K227"/>
      <c r="L227"/>
      <c r="M227"/>
      <c r="N227"/>
      <c r="O227"/>
      <c r="P227"/>
      <c r="Q227"/>
      <c r="R227"/>
      <c r="S227"/>
    </row>
    <row r="228" spans="1:19" s="206" customFormat="1" ht="15.75" hidden="1" x14ac:dyDescent="0.25">
      <c r="A228"/>
      <c r="B228"/>
      <c r="C228"/>
      <c r="D228"/>
      <c r="E228"/>
      <c r="F228"/>
      <c r="G228"/>
      <c r="H228"/>
      <c r="I228"/>
      <c r="J228"/>
      <c r="K228"/>
      <c r="L228"/>
      <c r="M228"/>
      <c r="N228"/>
      <c r="O228"/>
      <c r="P228"/>
      <c r="Q228"/>
      <c r="R228"/>
      <c r="S228"/>
    </row>
    <row r="229" spans="1:19" s="206" customFormat="1" ht="15.75" hidden="1" x14ac:dyDescent="0.25">
      <c r="A229"/>
      <c r="B229"/>
      <c r="C229"/>
      <c r="D229"/>
      <c r="E229"/>
      <c r="F229"/>
      <c r="G229"/>
      <c r="H229"/>
      <c r="I229"/>
      <c r="J229"/>
      <c r="K229"/>
      <c r="L229"/>
      <c r="M229"/>
      <c r="N229"/>
      <c r="O229"/>
      <c r="P229"/>
      <c r="Q229"/>
      <c r="R229"/>
      <c r="S229"/>
    </row>
    <row r="230" spans="1:19" s="206" customFormat="1" ht="15.75" hidden="1" x14ac:dyDescent="0.25">
      <c r="A230"/>
      <c r="B230"/>
      <c r="C230"/>
      <c r="D230"/>
      <c r="E230"/>
      <c r="F230"/>
      <c r="G230"/>
      <c r="H230"/>
      <c r="I230"/>
      <c r="J230"/>
      <c r="K230"/>
      <c r="L230"/>
      <c r="M230"/>
      <c r="N230"/>
      <c r="O230"/>
      <c r="P230"/>
      <c r="Q230"/>
      <c r="R230"/>
      <c r="S230"/>
    </row>
    <row r="231" spans="1:19" s="206" customFormat="1" ht="15.75" hidden="1" x14ac:dyDescent="0.25">
      <c r="A231"/>
      <c r="B231"/>
      <c r="C231"/>
      <c r="D231"/>
      <c r="E231"/>
      <c r="F231"/>
      <c r="G231"/>
      <c r="H231"/>
      <c r="I231"/>
      <c r="J231"/>
      <c r="K231"/>
      <c r="L231"/>
      <c r="M231"/>
      <c r="N231"/>
      <c r="O231"/>
      <c r="P231"/>
      <c r="Q231"/>
      <c r="R231"/>
      <c r="S231"/>
    </row>
    <row r="232" spans="1:19" s="206" customFormat="1" ht="15.75" hidden="1" x14ac:dyDescent="0.25">
      <c r="A232"/>
      <c r="B232"/>
      <c r="C232"/>
      <c r="D232"/>
      <c r="E232"/>
      <c r="F232"/>
      <c r="G232"/>
      <c r="H232"/>
      <c r="I232"/>
      <c r="J232"/>
      <c r="K232"/>
      <c r="L232"/>
      <c r="M232"/>
      <c r="N232"/>
      <c r="O232"/>
      <c r="P232"/>
      <c r="Q232"/>
      <c r="R232"/>
      <c r="S232"/>
    </row>
    <row r="233" spans="1:19" s="206" customFormat="1" ht="15.75" hidden="1" x14ac:dyDescent="0.25">
      <c r="A233"/>
      <c r="B233"/>
      <c r="C233"/>
      <c r="D233"/>
      <c r="E233"/>
      <c r="F233"/>
      <c r="G233"/>
      <c r="H233"/>
      <c r="I233"/>
      <c r="J233"/>
      <c r="K233"/>
      <c r="L233"/>
      <c r="M233"/>
      <c r="N233"/>
      <c r="O233"/>
      <c r="P233"/>
      <c r="Q233"/>
      <c r="R233"/>
      <c r="S233"/>
    </row>
    <row r="234" spans="1:19" s="206" customFormat="1" ht="15.75" hidden="1" x14ac:dyDescent="0.25">
      <c r="A234"/>
      <c r="B234"/>
      <c r="C234"/>
      <c r="D234"/>
      <c r="E234"/>
      <c r="F234"/>
      <c r="G234"/>
      <c r="H234"/>
      <c r="I234"/>
      <c r="J234"/>
      <c r="K234"/>
      <c r="L234"/>
      <c r="M234"/>
      <c r="N234"/>
      <c r="O234"/>
      <c r="P234"/>
      <c r="Q234"/>
      <c r="R234"/>
      <c r="S234"/>
    </row>
    <row r="235" spans="1:19" s="206" customFormat="1" ht="15.75" hidden="1" x14ac:dyDescent="0.25">
      <c r="A235"/>
      <c r="B235"/>
      <c r="C235"/>
      <c r="D235"/>
      <c r="E235"/>
      <c r="F235"/>
      <c r="G235"/>
      <c r="H235"/>
      <c r="I235"/>
      <c r="J235"/>
      <c r="K235"/>
      <c r="L235"/>
      <c r="M235"/>
      <c r="N235"/>
      <c r="O235"/>
      <c r="P235"/>
      <c r="Q235"/>
      <c r="R235"/>
      <c r="S235"/>
    </row>
    <row r="236" spans="1:19" s="206" customFormat="1" ht="15.75" hidden="1" x14ac:dyDescent="0.25">
      <c r="A236"/>
      <c r="B236"/>
      <c r="C236"/>
      <c r="D236"/>
      <c r="E236"/>
      <c r="F236"/>
      <c r="G236"/>
      <c r="H236"/>
      <c r="I236"/>
      <c r="J236"/>
      <c r="K236"/>
      <c r="L236"/>
      <c r="M236"/>
      <c r="N236"/>
      <c r="O236"/>
      <c r="P236"/>
      <c r="Q236"/>
      <c r="R236"/>
      <c r="S236"/>
    </row>
    <row r="237" spans="1:19" s="206" customFormat="1" ht="15.75" hidden="1" x14ac:dyDescent="0.25">
      <c r="A237"/>
      <c r="B237"/>
      <c r="C237"/>
      <c r="D237"/>
      <c r="E237"/>
      <c r="F237"/>
      <c r="G237"/>
      <c r="H237"/>
      <c r="I237"/>
      <c r="J237"/>
      <c r="K237"/>
      <c r="L237"/>
      <c r="M237"/>
      <c r="N237"/>
      <c r="O237"/>
      <c r="P237"/>
      <c r="Q237"/>
      <c r="R237"/>
      <c r="S237"/>
    </row>
    <row r="238" spans="1:19" s="206" customFormat="1" ht="15.75" hidden="1" x14ac:dyDescent="0.25">
      <c r="A238"/>
      <c r="B238"/>
      <c r="C238"/>
      <c r="D238"/>
      <c r="E238"/>
      <c r="F238"/>
      <c r="G238"/>
      <c r="H238"/>
      <c r="I238"/>
      <c r="J238"/>
      <c r="K238"/>
      <c r="L238"/>
      <c r="M238"/>
      <c r="N238"/>
      <c r="O238"/>
      <c r="P238"/>
      <c r="Q238"/>
      <c r="R238"/>
      <c r="S238"/>
    </row>
    <row r="239" spans="1:19" s="206" customFormat="1" ht="15.75" hidden="1" x14ac:dyDescent="0.25">
      <c r="A239"/>
      <c r="B239"/>
      <c r="C239"/>
      <c r="D239"/>
      <c r="E239"/>
      <c r="F239"/>
      <c r="G239"/>
      <c r="H239"/>
      <c r="I239"/>
      <c r="J239"/>
      <c r="K239"/>
      <c r="L239"/>
      <c r="M239"/>
      <c r="N239"/>
      <c r="O239"/>
      <c r="P239"/>
      <c r="Q239"/>
      <c r="R239"/>
      <c r="S239"/>
    </row>
    <row r="240" spans="1:19" s="206" customFormat="1" ht="15.75" hidden="1" x14ac:dyDescent="0.25">
      <c r="A240"/>
      <c r="B240"/>
      <c r="C240"/>
      <c r="D240"/>
      <c r="E240"/>
      <c r="F240"/>
      <c r="G240"/>
      <c r="H240"/>
      <c r="I240"/>
      <c r="J240"/>
      <c r="K240"/>
      <c r="L240"/>
      <c r="M240"/>
      <c r="N240"/>
      <c r="O240"/>
      <c r="P240"/>
      <c r="Q240"/>
      <c r="R240"/>
      <c r="S240"/>
    </row>
    <row r="241" spans="1:19" s="206" customFormat="1" ht="15.75" hidden="1" x14ac:dyDescent="0.25">
      <c r="A241"/>
      <c r="B241"/>
      <c r="C241"/>
      <c r="D241"/>
      <c r="E241"/>
      <c r="F241"/>
      <c r="G241"/>
      <c r="H241"/>
      <c r="I241"/>
      <c r="J241"/>
      <c r="K241"/>
      <c r="L241"/>
      <c r="M241"/>
      <c r="N241"/>
      <c r="O241"/>
      <c r="P241"/>
      <c r="Q241"/>
      <c r="R241"/>
      <c r="S241"/>
    </row>
    <row r="242" spans="1:19" s="206" customFormat="1" ht="15.75" hidden="1" x14ac:dyDescent="0.25">
      <c r="A242"/>
      <c r="B242"/>
      <c r="C242"/>
      <c r="D242"/>
      <c r="E242"/>
      <c r="F242"/>
      <c r="G242"/>
      <c r="H242"/>
      <c r="I242"/>
      <c r="J242"/>
      <c r="K242"/>
      <c r="L242"/>
      <c r="M242"/>
      <c r="N242"/>
      <c r="O242"/>
      <c r="P242"/>
      <c r="Q242"/>
      <c r="R242"/>
      <c r="S242"/>
    </row>
    <row r="243" spans="1:19" s="206" customFormat="1" ht="15.75" hidden="1" x14ac:dyDescent="0.25">
      <c r="A243"/>
      <c r="B243"/>
      <c r="C243"/>
      <c r="D243"/>
      <c r="E243"/>
      <c r="F243"/>
      <c r="G243"/>
      <c r="H243"/>
      <c r="I243"/>
      <c r="J243"/>
      <c r="K243"/>
      <c r="L243"/>
      <c r="M243"/>
      <c r="N243"/>
      <c r="O243"/>
      <c r="P243"/>
      <c r="Q243"/>
      <c r="R243"/>
      <c r="S243"/>
    </row>
    <row r="244" spans="1:19" s="206" customFormat="1" ht="15.75" hidden="1" x14ac:dyDescent="0.25">
      <c r="A244"/>
      <c r="B244"/>
      <c r="C244"/>
      <c r="D244"/>
      <c r="E244"/>
      <c r="F244"/>
      <c r="G244"/>
      <c r="H244"/>
      <c r="I244"/>
      <c r="J244"/>
      <c r="K244"/>
      <c r="L244"/>
      <c r="M244"/>
      <c r="N244"/>
      <c r="O244"/>
      <c r="P244"/>
      <c r="Q244"/>
      <c r="R244"/>
      <c r="S244"/>
    </row>
    <row r="245" spans="1:19" s="206" customFormat="1" ht="15.75" hidden="1" x14ac:dyDescent="0.25">
      <c r="A245"/>
      <c r="B245"/>
      <c r="C245"/>
      <c r="D245"/>
      <c r="E245"/>
      <c r="F245"/>
      <c r="G245"/>
      <c r="H245"/>
      <c r="I245"/>
      <c r="J245"/>
      <c r="K245"/>
      <c r="L245"/>
      <c r="M245"/>
      <c r="N245"/>
      <c r="O245"/>
      <c r="P245"/>
      <c r="Q245"/>
      <c r="R245"/>
      <c r="S245"/>
    </row>
    <row r="246" spans="1:19" s="206" customFormat="1" ht="15" hidden="1" customHeight="1" x14ac:dyDescent="0.25">
      <c r="A246"/>
      <c r="B246"/>
      <c r="C246"/>
      <c r="D246"/>
      <c r="E246"/>
      <c r="F246"/>
      <c r="G246"/>
      <c r="H246"/>
      <c r="I246"/>
      <c r="J246"/>
      <c r="K246"/>
      <c r="L246"/>
      <c r="M246"/>
      <c r="N246"/>
      <c r="O246"/>
      <c r="P246"/>
      <c r="Q246"/>
      <c r="R246"/>
      <c r="S246"/>
    </row>
    <row r="247" spans="1:19" s="206" customFormat="1" ht="15" hidden="1" customHeight="1" x14ac:dyDescent="0.25">
      <c r="A247"/>
      <c r="B247"/>
      <c r="C247"/>
      <c r="D247"/>
      <c r="E247"/>
      <c r="F247"/>
      <c r="G247"/>
      <c r="H247"/>
      <c r="I247"/>
      <c r="J247"/>
      <c r="K247"/>
      <c r="L247"/>
      <c r="M247"/>
      <c r="N247"/>
      <c r="O247"/>
      <c r="P247"/>
      <c r="Q247"/>
      <c r="R247"/>
      <c r="S247"/>
    </row>
    <row r="248" spans="1:19" s="206" customFormat="1" ht="15" hidden="1" customHeight="1" x14ac:dyDescent="0.25">
      <c r="A248"/>
      <c r="B248"/>
      <c r="C248"/>
      <c r="D248"/>
      <c r="E248"/>
      <c r="F248"/>
      <c r="G248"/>
      <c r="H248"/>
      <c r="I248"/>
      <c r="J248"/>
      <c r="K248"/>
      <c r="L248"/>
      <c r="M248"/>
      <c r="N248"/>
      <c r="O248"/>
      <c r="P248"/>
      <c r="Q248"/>
      <c r="R248"/>
      <c r="S248"/>
    </row>
    <row r="249" spans="1:19" s="206" customFormat="1" ht="80.099999999999994" hidden="1" customHeight="1" x14ac:dyDescent="0.25">
      <c r="A249"/>
      <c r="B249"/>
      <c r="C249"/>
      <c r="D249"/>
      <c r="E249"/>
      <c r="F249"/>
      <c r="G249"/>
      <c r="H249"/>
      <c r="I249"/>
      <c r="J249"/>
      <c r="K249"/>
      <c r="L249"/>
      <c r="M249"/>
      <c r="N249"/>
      <c r="O249"/>
      <c r="P249"/>
      <c r="Q249"/>
      <c r="R249"/>
      <c r="S249"/>
    </row>
    <row r="250" spans="1:19" s="206" customFormat="1" ht="15.75" hidden="1" x14ac:dyDescent="0.25">
      <c r="A250"/>
      <c r="B250"/>
      <c r="C250"/>
      <c r="D250"/>
      <c r="E250"/>
      <c r="F250"/>
      <c r="G250"/>
      <c r="H250"/>
      <c r="I250"/>
      <c r="J250"/>
      <c r="K250"/>
      <c r="L250"/>
      <c r="M250"/>
      <c r="N250"/>
      <c r="O250"/>
      <c r="P250"/>
      <c r="Q250"/>
      <c r="R250"/>
      <c r="S250"/>
    </row>
    <row r="251" spans="1:19" s="206" customFormat="1" ht="15.75" hidden="1" x14ac:dyDescent="0.25">
      <c r="A251"/>
      <c r="B251"/>
      <c r="C251"/>
      <c r="D251"/>
      <c r="E251"/>
      <c r="F251"/>
      <c r="G251"/>
      <c r="H251"/>
      <c r="I251"/>
      <c r="J251"/>
      <c r="K251"/>
      <c r="L251"/>
      <c r="M251"/>
      <c r="N251"/>
      <c r="O251"/>
      <c r="P251"/>
      <c r="Q251"/>
      <c r="R251"/>
      <c r="S251"/>
    </row>
    <row r="252" spans="1:19" s="206" customFormat="1" ht="15.75" hidden="1" x14ac:dyDescent="0.25">
      <c r="A252"/>
      <c r="B252"/>
      <c r="C252"/>
      <c r="D252"/>
      <c r="E252"/>
      <c r="F252"/>
      <c r="G252"/>
      <c r="H252"/>
      <c r="I252"/>
      <c r="J252"/>
      <c r="K252"/>
      <c r="L252"/>
      <c r="M252"/>
      <c r="N252"/>
      <c r="O252"/>
      <c r="P252"/>
      <c r="Q252"/>
      <c r="R252"/>
      <c r="S252"/>
    </row>
    <row r="253" spans="1:19" s="206" customFormat="1" ht="15.75" hidden="1" x14ac:dyDescent="0.25">
      <c r="A253"/>
      <c r="B253"/>
      <c r="C253"/>
      <c r="D253"/>
      <c r="E253"/>
      <c r="F253"/>
      <c r="G253"/>
      <c r="H253"/>
      <c r="I253"/>
      <c r="J253"/>
      <c r="K253"/>
      <c r="L253"/>
      <c r="M253"/>
      <c r="N253"/>
      <c r="O253"/>
      <c r="P253"/>
      <c r="Q253"/>
      <c r="R253"/>
      <c r="S253"/>
    </row>
    <row r="254" spans="1:19" s="206" customFormat="1" ht="15.75" hidden="1" x14ac:dyDescent="0.25">
      <c r="A254"/>
      <c r="B254"/>
      <c r="C254"/>
      <c r="D254"/>
      <c r="E254"/>
      <c r="F254"/>
      <c r="G254"/>
      <c r="H254"/>
      <c r="I254"/>
      <c r="J254"/>
      <c r="K254"/>
      <c r="L254"/>
      <c r="M254"/>
      <c r="N254"/>
      <c r="O254"/>
      <c r="P254"/>
      <c r="Q254"/>
      <c r="R254"/>
      <c r="S254"/>
    </row>
    <row r="255" spans="1:19" s="206" customFormat="1" ht="15.75" hidden="1" x14ac:dyDescent="0.25">
      <c r="A255"/>
      <c r="B255"/>
      <c r="C255"/>
      <c r="D255"/>
      <c r="E255"/>
      <c r="F255"/>
      <c r="G255"/>
      <c r="H255"/>
      <c r="I255"/>
      <c r="J255"/>
      <c r="K255"/>
      <c r="L255"/>
      <c r="M255"/>
      <c r="N255"/>
      <c r="O255"/>
      <c r="P255"/>
      <c r="Q255"/>
      <c r="R255"/>
      <c r="S255"/>
    </row>
    <row r="256" spans="1:19" s="206" customFormat="1" ht="15.75" hidden="1" x14ac:dyDescent="0.25">
      <c r="A256"/>
      <c r="B256"/>
      <c r="C256"/>
      <c r="D256"/>
      <c r="E256"/>
      <c r="F256"/>
      <c r="G256"/>
      <c r="H256"/>
      <c r="I256"/>
      <c r="J256"/>
      <c r="K256"/>
      <c r="L256"/>
      <c r="M256"/>
      <c r="N256"/>
      <c r="O256"/>
      <c r="P256"/>
      <c r="Q256"/>
      <c r="R256"/>
      <c r="S256"/>
    </row>
    <row r="257" spans="1:19" s="206" customFormat="1" ht="15.75" hidden="1" x14ac:dyDescent="0.25">
      <c r="A257"/>
      <c r="B257"/>
      <c r="C257"/>
      <c r="D257"/>
      <c r="E257"/>
      <c r="F257"/>
      <c r="G257"/>
      <c r="H257"/>
      <c r="I257"/>
      <c r="J257"/>
      <c r="K257"/>
      <c r="L257"/>
      <c r="M257"/>
      <c r="N257"/>
      <c r="O257"/>
      <c r="P257"/>
      <c r="Q257"/>
      <c r="R257"/>
      <c r="S257"/>
    </row>
    <row r="258" spans="1:19" s="206" customFormat="1" ht="15.75" hidden="1" x14ac:dyDescent="0.25">
      <c r="A258"/>
      <c r="B258"/>
      <c r="C258"/>
      <c r="D258"/>
      <c r="E258"/>
      <c r="F258"/>
      <c r="G258"/>
      <c r="H258"/>
      <c r="I258"/>
      <c r="J258"/>
      <c r="K258"/>
      <c r="L258"/>
      <c r="M258"/>
      <c r="N258"/>
      <c r="O258"/>
      <c r="P258"/>
      <c r="Q258"/>
      <c r="R258"/>
      <c r="S258"/>
    </row>
    <row r="259" spans="1:19" s="206" customFormat="1" ht="15.75" hidden="1" x14ac:dyDescent="0.25">
      <c r="A259"/>
      <c r="B259"/>
      <c r="C259"/>
      <c r="D259"/>
      <c r="E259"/>
      <c r="F259"/>
      <c r="G259"/>
      <c r="H259"/>
      <c r="I259"/>
      <c r="J259"/>
      <c r="K259"/>
      <c r="L259"/>
      <c r="M259"/>
      <c r="N259"/>
      <c r="O259"/>
      <c r="P259"/>
      <c r="Q259"/>
      <c r="R259"/>
      <c r="S259"/>
    </row>
    <row r="260" spans="1:19" s="206" customFormat="1" ht="15.75" hidden="1" x14ac:dyDescent="0.25">
      <c r="A260"/>
      <c r="B260"/>
      <c r="C260"/>
      <c r="D260"/>
      <c r="E260"/>
      <c r="F260"/>
      <c r="G260"/>
      <c r="H260"/>
      <c r="I260"/>
      <c r="J260"/>
      <c r="K260"/>
      <c r="L260"/>
      <c r="M260"/>
      <c r="N260"/>
      <c r="O260"/>
      <c r="P260"/>
      <c r="Q260"/>
      <c r="R260"/>
      <c r="S260"/>
    </row>
    <row r="261" spans="1:19" s="206" customFormat="1" ht="15.75" hidden="1" x14ac:dyDescent="0.25">
      <c r="A261"/>
      <c r="B261"/>
      <c r="C261"/>
      <c r="D261"/>
      <c r="E261"/>
      <c r="F261"/>
      <c r="G261"/>
      <c r="H261"/>
      <c r="I261"/>
      <c r="J261"/>
      <c r="K261"/>
      <c r="L261"/>
      <c r="M261"/>
      <c r="N261"/>
      <c r="O261"/>
      <c r="P261"/>
      <c r="Q261"/>
      <c r="R261"/>
      <c r="S261"/>
    </row>
    <row r="262" spans="1:19" s="206" customFormat="1" ht="15.75" hidden="1" x14ac:dyDescent="0.25">
      <c r="A262"/>
      <c r="B262"/>
      <c r="C262"/>
      <c r="D262"/>
      <c r="E262"/>
      <c r="F262"/>
      <c r="G262"/>
      <c r="H262"/>
      <c r="I262"/>
      <c r="J262"/>
      <c r="K262"/>
      <c r="L262"/>
      <c r="M262"/>
      <c r="N262"/>
      <c r="O262"/>
      <c r="P262"/>
      <c r="Q262"/>
      <c r="R262"/>
      <c r="S262"/>
    </row>
    <row r="263" spans="1:19" s="206" customFormat="1" ht="15.75" hidden="1" x14ac:dyDescent="0.25">
      <c r="A263"/>
      <c r="B263"/>
      <c r="C263"/>
      <c r="D263"/>
      <c r="E263"/>
      <c r="F263"/>
      <c r="G263"/>
      <c r="H263"/>
      <c r="I263"/>
      <c r="J263"/>
      <c r="K263"/>
      <c r="L263"/>
      <c r="M263"/>
      <c r="N263"/>
      <c r="O263"/>
      <c r="P263"/>
      <c r="Q263"/>
      <c r="R263"/>
      <c r="S263"/>
    </row>
    <row r="264" spans="1:19" s="206" customFormat="1" ht="15.75" hidden="1" x14ac:dyDescent="0.25">
      <c r="A264"/>
      <c r="B264"/>
      <c r="C264"/>
      <c r="D264"/>
      <c r="E264"/>
      <c r="F264"/>
      <c r="G264"/>
      <c r="H264"/>
      <c r="I264"/>
      <c r="J264"/>
      <c r="K264"/>
      <c r="L264"/>
      <c r="M264"/>
      <c r="N264"/>
      <c r="O264"/>
      <c r="P264"/>
      <c r="Q264"/>
      <c r="R264"/>
      <c r="S264"/>
    </row>
    <row r="265" spans="1:19" s="206" customFormat="1" ht="15.75" hidden="1" x14ac:dyDescent="0.25">
      <c r="A265"/>
      <c r="B265"/>
      <c r="C265"/>
      <c r="D265"/>
      <c r="E265"/>
      <c r="F265"/>
      <c r="G265"/>
      <c r="H265"/>
      <c r="I265"/>
      <c r="J265"/>
      <c r="K265"/>
      <c r="L265"/>
      <c r="M265"/>
      <c r="N265"/>
      <c r="O265"/>
      <c r="P265"/>
      <c r="Q265"/>
      <c r="R265"/>
      <c r="S265"/>
    </row>
    <row r="266" spans="1:19" s="206" customFormat="1" ht="15.75" hidden="1" x14ac:dyDescent="0.25">
      <c r="A266"/>
      <c r="B266"/>
      <c r="C266"/>
      <c r="D266"/>
      <c r="E266"/>
      <c r="F266"/>
      <c r="G266"/>
      <c r="H266"/>
      <c r="I266"/>
      <c r="J266"/>
      <c r="K266"/>
      <c r="L266"/>
      <c r="M266"/>
      <c r="N266"/>
      <c r="O266"/>
      <c r="P266"/>
      <c r="Q266"/>
      <c r="R266"/>
      <c r="S266"/>
    </row>
    <row r="267" spans="1:19" s="206" customFormat="1" ht="15.75" hidden="1" x14ac:dyDescent="0.25">
      <c r="A267"/>
      <c r="B267"/>
      <c r="C267"/>
      <c r="D267"/>
      <c r="E267"/>
      <c r="F267"/>
      <c r="G267"/>
      <c r="H267"/>
      <c r="I267"/>
      <c r="J267"/>
      <c r="K267"/>
      <c r="L267"/>
      <c r="M267"/>
      <c r="N267"/>
      <c r="O267"/>
      <c r="P267"/>
      <c r="Q267"/>
      <c r="R267"/>
      <c r="S267"/>
    </row>
    <row r="268" spans="1:19" s="206" customFormat="1" ht="15.75" hidden="1" x14ac:dyDescent="0.25">
      <c r="A268"/>
      <c r="B268"/>
      <c r="C268"/>
      <c r="D268"/>
      <c r="E268"/>
      <c r="F268"/>
      <c r="G268"/>
      <c r="H268"/>
      <c r="I268"/>
      <c r="J268"/>
      <c r="K268"/>
      <c r="L268"/>
      <c r="M268"/>
      <c r="N268"/>
      <c r="O268"/>
      <c r="P268"/>
      <c r="Q268"/>
      <c r="R268"/>
      <c r="S268"/>
    </row>
    <row r="269" spans="1:19" s="206" customFormat="1" ht="15.75" hidden="1" x14ac:dyDescent="0.25">
      <c r="A269"/>
      <c r="B269"/>
      <c r="C269"/>
      <c r="D269"/>
      <c r="E269"/>
      <c r="F269"/>
      <c r="G269"/>
      <c r="H269"/>
      <c r="I269"/>
      <c r="J269"/>
      <c r="K269"/>
      <c r="L269"/>
      <c r="M269"/>
      <c r="N269"/>
      <c r="O269"/>
      <c r="P269"/>
      <c r="Q269"/>
      <c r="R269"/>
      <c r="S269"/>
    </row>
    <row r="270" spans="1:19" s="206" customFormat="1" ht="15" hidden="1" customHeight="1" x14ac:dyDescent="0.25">
      <c r="A270"/>
      <c r="B270"/>
      <c r="C270"/>
      <c r="D270"/>
      <c r="E270"/>
      <c r="F270"/>
      <c r="G270"/>
      <c r="H270"/>
      <c r="I270"/>
      <c r="J270"/>
      <c r="K270"/>
      <c r="L270"/>
      <c r="M270"/>
      <c r="N270"/>
      <c r="O270"/>
      <c r="P270"/>
      <c r="Q270"/>
      <c r="R270"/>
      <c r="S270"/>
    </row>
    <row r="271" spans="1:19" s="206" customFormat="1" ht="15" hidden="1" customHeight="1" x14ac:dyDescent="0.25">
      <c r="A271"/>
      <c r="B271"/>
      <c r="C271"/>
      <c r="D271"/>
      <c r="E271"/>
      <c r="F271"/>
      <c r="G271"/>
      <c r="H271"/>
      <c r="I271"/>
      <c r="J271"/>
      <c r="K271"/>
      <c r="L271"/>
      <c r="M271"/>
      <c r="N271"/>
      <c r="O271"/>
      <c r="P271"/>
      <c r="Q271"/>
      <c r="R271"/>
      <c r="S271"/>
    </row>
    <row r="272" spans="1:19" s="206" customFormat="1" ht="15.75" hidden="1" x14ac:dyDescent="0.25">
      <c r="A272"/>
      <c r="B272"/>
      <c r="C272"/>
      <c r="D272"/>
      <c r="E272"/>
      <c r="F272"/>
      <c r="G272"/>
      <c r="H272"/>
      <c r="I272"/>
      <c r="J272"/>
      <c r="K272"/>
      <c r="L272"/>
      <c r="M272"/>
      <c r="N272"/>
      <c r="O272"/>
      <c r="P272"/>
      <c r="Q272"/>
      <c r="R272"/>
      <c r="S272"/>
    </row>
    <row r="273" spans="1:19" s="206" customFormat="1" ht="37.5" hidden="1" customHeight="1" x14ac:dyDescent="0.25">
      <c r="A273"/>
      <c r="B273"/>
      <c r="C273"/>
      <c r="D273"/>
      <c r="E273"/>
      <c r="F273"/>
      <c r="G273"/>
      <c r="H273"/>
      <c r="I273"/>
      <c r="J273"/>
      <c r="K273"/>
      <c r="L273"/>
      <c r="M273"/>
      <c r="N273"/>
      <c r="O273"/>
      <c r="P273"/>
      <c r="Q273"/>
      <c r="R273"/>
      <c r="S273"/>
    </row>
    <row r="274" spans="1:19" s="206" customFormat="1" ht="80.099999999999994" hidden="1" customHeight="1" x14ac:dyDescent="0.25">
      <c r="A274"/>
      <c r="B274"/>
      <c r="C274"/>
      <c r="D274"/>
      <c r="E274"/>
      <c r="F274"/>
      <c r="G274"/>
      <c r="H274"/>
      <c r="I274"/>
      <c r="J274"/>
      <c r="K274"/>
      <c r="L274"/>
      <c r="M274"/>
      <c r="N274"/>
      <c r="O274"/>
      <c r="P274"/>
      <c r="Q274"/>
      <c r="R274"/>
      <c r="S274"/>
    </row>
    <row r="275" spans="1:19" s="206" customFormat="1" ht="15.75" hidden="1" x14ac:dyDescent="0.25">
      <c r="A275"/>
      <c r="B275"/>
      <c r="C275"/>
      <c r="D275"/>
      <c r="E275"/>
      <c r="F275"/>
      <c r="G275"/>
      <c r="H275"/>
      <c r="I275"/>
      <c r="J275"/>
      <c r="K275"/>
      <c r="L275"/>
      <c r="M275"/>
      <c r="N275"/>
      <c r="O275"/>
      <c r="P275"/>
      <c r="Q275"/>
      <c r="R275"/>
      <c r="S275"/>
    </row>
    <row r="276" spans="1:19" s="206" customFormat="1" ht="15" hidden="1" customHeight="1" x14ac:dyDescent="0.25">
      <c r="A276"/>
      <c r="B276"/>
      <c r="C276"/>
      <c r="D276"/>
      <c r="E276"/>
      <c r="F276"/>
      <c r="G276"/>
      <c r="H276"/>
      <c r="I276"/>
      <c r="J276"/>
      <c r="K276"/>
      <c r="L276"/>
      <c r="M276"/>
      <c r="N276"/>
      <c r="O276"/>
      <c r="P276"/>
      <c r="Q276"/>
      <c r="R276"/>
      <c r="S276"/>
    </row>
    <row r="277" spans="1:19" s="206" customFormat="1" ht="15.75" hidden="1" x14ac:dyDescent="0.25">
      <c r="A277"/>
      <c r="B277"/>
      <c r="C277"/>
      <c r="D277"/>
      <c r="E277"/>
      <c r="F277"/>
      <c r="G277"/>
      <c r="H277"/>
      <c r="I277"/>
      <c r="J277"/>
      <c r="K277"/>
      <c r="L277"/>
      <c r="M277"/>
      <c r="N277"/>
      <c r="O277"/>
      <c r="P277"/>
      <c r="Q277"/>
      <c r="R277"/>
      <c r="S277"/>
    </row>
    <row r="278" spans="1:19" s="206" customFormat="1" ht="24" hidden="1" customHeight="1" x14ac:dyDescent="0.25">
      <c r="A278"/>
      <c r="B278"/>
      <c r="C278"/>
      <c r="D278"/>
      <c r="E278"/>
      <c r="F278"/>
      <c r="G278"/>
      <c r="H278"/>
      <c r="I278"/>
      <c r="J278"/>
      <c r="K278"/>
      <c r="L278"/>
      <c r="M278"/>
      <c r="N278"/>
      <c r="O278"/>
      <c r="P278"/>
      <c r="Q278"/>
      <c r="R278"/>
      <c r="S278"/>
    </row>
    <row r="279" spans="1:19" s="206" customFormat="1" ht="80.099999999999994" hidden="1" customHeight="1" x14ac:dyDescent="0.25">
      <c r="A279"/>
      <c r="B279"/>
      <c r="C279"/>
      <c r="D279"/>
      <c r="E279"/>
      <c r="F279"/>
      <c r="G279"/>
      <c r="H279"/>
      <c r="I279"/>
      <c r="J279"/>
      <c r="K279"/>
      <c r="L279"/>
      <c r="M279"/>
      <c r="N279"/>
      <c r="O279"/>
      <c r="P279"/>
      <c r="Q279"/>
      <c r="R279"/>
      <c r="S279"/>
    </row>
    <row r="280" spans="1:19" s="206" customFormat="1" ht="15.75" hidden="1" x14ac:dyDescent="0.25">
      <c r="A280"/>
      <c r="B280"/>
      <c r="C280"/>
      <c r="D280"/>
      <c r="E280"/>
      <c r="F280"/>
      <c r="G280"/>
      <c r="H280"/>
      <c r="I280"/>
      <c r="J280"/>
      <c r="K280"/>
      <c r="L280"/>
      <c r="M280"/>
      <c r="N280"/>
      <c r="O280"/>
      <c r="P280"/>
      <c r="Q280"/>
      <c r="R280"/>
      <c r="S280"/>
    </row>
    <row r="281" spans="1:19" s="206" customFormat="1" ht="15.75" hidden="1" x14ac:dyDescent="0.25">
      <c r="A281"/>
      <c r="B281"/>
      <c r="C281"/>
      <c r="D281"/>
      <c r="E281"/>
      <c r="F281"/>
      <c r="G281"/>
      <c r="H281"/>
      <c r="I281"/>
      <c r="J281"/>
      <c r="K281"/>
      <c r="L281"/>
      <c r="M281"/>
      <c r="N281"/>
      <c r="O281"/>
      <c r="P281"/>
      <c r="Q281"/>
      <c r="R281"/>
      <c r="S281"/>
    </row>
    <row r="282" spans="1:19" s="206" customFormat="1" ht="15.75" hidden="1" x14ac:dyDescent="0.25">
      <c r="A282"/>
      <c r="B282"/>
      <c r="C282"/>
      <c r="D282"/>
      <c r="E282"/>
      <c r="F282"/>
      <c r="G282"/>
      <c r="H282"/>
      <c r="I282"/>
      <c r="J282"/>
      <c r="K282"/>
      <c r="L282"/>
      <c r="M282"/>
      <c r="N282"/>
      <c r="O282"/>
      <c r="P282"/>
      <c r="Q282"/>
      <c r="R282"/>
      <c r="S282"/>
    </row>
    <row r="283" spans="1:19" s="206" customFormat="1" ht="15.75" hidden="1" x14ac:dyDescent="0.25">
      <c r="A283"/>
      <c r="B283"/>
      <c r="C283"/>
      <c r="D283"/>
      <c r="E283"/>
      <c r="F283"/>
      <c r="G283"/>
      <c r="H283"/>
      <c r="I283"/>
      <c r="J283"/>
      <c r="K283"/>
      <c r="L283"/>
      <c r="M283"/>
      <c r="N283"/>
      <c r="O283"/>
      <c r="P283"/>
      <c r="Q283"/>
      <c r="R283"/>
      <c r="S283"/>
    </row>
    <row r="284" spans="1:19" s="206" customFormat="1" ht="15.75" hidden="1" x14ac:dyDescent="0.25">
      <c r="A284"/>
      <c r="B284"/>
      <c r="C284"/>
      <c r="D284"/>
      <c r="E284"/>
      <c r="F284"/>
      <c r="G284"/>
      <c r="H284"/>
      <c r="I284"/>
      <c r="J284"/>
      <c r="K284"/>
      <c r="L284"/>
      <c r="M284"/>
      <c r="N284"/>
      <c r="O284"/>
      <c r="P284"/>
      <c r="Q284"/>
      <c r="R284"/>
      <c r="S284"/>
    </row>
    <row r="285" spans="1:19" s="206" customFormat="1" ht="15.75" hidden="1" x14ac:dyDescent="0.25">
      <c r="A285"/>
      <c r="B285"/>
      <c r="C285"/>
      <c r="D285"/>
      <c r="E285"/>
      <c r="F285"/>
      <c r="G285"/>
      <c r="H285"/>
      <c r="I285"/>
      <c r="J285"/>
      <c r="K285"/>
      <c r="L285"/>
      <c r="M285"/>
      <c r="N285"/>
      <c r="O285"/>
      <c r="P285"/>
      <c r="Q285"/>
      <c r="R285"/>
      <c r="S285"/>
    </row>
    <row r="286" spans="1:19" s="206" customFormat="1" ht="15.75" hidden="1" x14ac:dyDescent="0.25">
      <c r="A286"/>
      <c r="B286"/>
      <c r="C286"/>
      <c r="D286"/>
      <c r="E286"/>
      <c r="F286"/>
      <c r="G286"/>
      <c r="H286"/>
      <c r="I286"/>
      <c r="J286"/>
      <c r="K286"/>
      <c r="L286"/>
      <c r="M286"/>
      <c r="N286"/>
      <c r="O286"/>
      <c r="P286"/>
      <c r="Q286"/>
      <c r="R286"/>
      <c r="S286"/>
    </row>
    <row r="287" spans="1:19" s="206" customFormat="1" ht="15.75" hidden="1" x14ac:dyDescent="0.25">
      <c r="A287"/>
      <c r="B287"/>
      <c r="C287"/>
      <c r="D287"/>
      <c r="E287"/>
      <c r="F287"/>
      <c r="G287"/>
      <c r="H287"/>
      <c r="I287"/>
      <c r="J287"/>
      <c r="K287"/>
      <c r="L287"/>
      <c r="M287"/>
      <c r="N287"/>
      <c r="O287"/>
      <c r="P287"/>
      <c r="Q287"/>
      <c r="R287"/>
      <c r="S287"/>
    </row>
    <row r="288" spans="1:19" s="206" customFormat="1" ht="15.75" hidden="1" x14ac:dyDescent="0.25">
      <c r="A288"/>
      <c r="B288"/>
      <c r="C288"/>
      <c r="D288"/>
      <c r="E288"/>
      <c r="F288"/>
      <c r="G288"/>
      <c r="H288"/>
      <c r="I288"/>
      <c r="J288"/>
      <c r="K288"/>
      <c r="L288"/>
      <c r="M288"/>
      <c r="N288"/>
      <c r="O288"/>
      <c r="P288"/>
      <c r="Q288"/>
      <c r="R288"/>
      <c r="S288"/>
    </row>
    <row r="289" spans="1:19" s="206" customFormat="1" ht="15.75" hidden="1" x14ac:dyDescent="0.25">
      <c r="A289"/>
      <c r="B289"/>
      <c r="C289"/>
      <c r="D289"/>
      <c r="E289"/>
      <c r="F289"/>
      <c r="G289"/>
      <c r="H289"/>
      <c r="I289"/>
      <c r="J289"/>
      <c r="K289"/>
      <c r="L289"/>
      <c r="M289"/>
      <c r="N289"/>
      <c r="O289"/>
      <c r="P289"/>
      <c r="Q289"/>
      <c r="R289"/>
      <c r="S289"/>
    </row>
    <row r="290" spans="1:19" s="206" customFormat="1" ht="15.75" hidden="1" x14ac:dyDescent="0.25">
      <c r="A290"/>
      <c r="B290"/>
      <c r="C290"/>
      <c r="D290"/>
      <c r="E290"/>
      <c r="F290"/>
      <c r="G290"/>
      <c r="H290"/>
      <c r="I290"/>
      <c r="J290"/>
      <c r="K290"/>
      <c r="L290"/>
      <c r="M290"/>
      <c r="N290"/>
      <c r="O290"/>
      <c r="P290"/>
      <c r="Q290"/>
      <c r="R290"/>
      <c r="S290"/>
    </row>
    <row r="291" spans="1:19" s="206" customFormat="1" ht="15.75" hidden="1" x14ac:dyDescent="0.25">
      <c r="A291"/>
      <c r="B291"/>
      <c r="C291"/>
      <c r="D291"/>
      <c r="E291"/>
      <c r="F291"/>
      <c r="G291"/>
      <c r="H291"/>
      <c r="I291"/>
      <c r="J291"/>
      <c r="K291"/>
      <c r="L291"/>
      <c r="M291"/>
      <c r="N291"/>
      <c r="O291"/>
      <c r="P291"/>
      <c r="Q291"/>
      <c r="R291"/>
      <c r="S291"/>
    </row>
    <row r="292" spans="1:19" s="206" customFormat="1" ht="15.75" hidden="1" x14ac:dyDescent="0.25">
      <c r="A292"/>
      <c r="B292"/>
      <c r="C292"/>
      <c r="D292"/>
      <c r="E292"/>
      <c r="F292"/>
      <c r="G292"/>
      <c r="H292"/>
      <c r="I292"/>
      <c r="J292"/>
      <c r="K292"/>
      <c r="L292"/>
      <c r="M292"/>
      <c r="N292"/>
      <c r="O292"/>
      <c r="P292"/>
      <c r="Q292"/>
      <c r="R292"/>
      <c r="S292"/>
    </row>
    <row r="293" spans="1:19" s="206" customFormat="1" ht="15.75" hidden="1" x14ac:dyDescent="0.25">
      <c r="A293"/>
      <c r="B293"/>
      <c r="C293"/>
      <c r="D293"/>
      <c r="E293"/>
      <c r="F293"/>
      <c r="G293"/>
      <c r="H293"/>
      <c r="I293"/>
      <c r="J293"/>
      <c r="K293"/>
      <c r="L293"/>
      <c r="M293"/>
      <c r="N293"/>
      <c r="O293"/>
      <c r="P293"/>
      <c r="Q293"/>
      <c r="R293"/>
      <c r="S293"/>
    </row>
    <row r="294" spans="1:19" s="206" customFormat="1" ht="15.75" hidden="1" x14ac:dyDescent="0.25">
      <c r="A294"/>
      <c r="B294"/>
      <c r="C294"/>
      <c r="D294"/>
      <c r="E294"/>
      <c r="F294"/>
      <c r="G294"/>
      <c r="H294"/>
      <c r="I294"/>
      <c r="J294"/>
      <c r="K294"/>
      <c r="L294"/>
      <c r="M294"/>
      <c r="N294"/>
      <c r="O294"/>
      <c r="P294"/>
      <c r="Q294"/>
      <c r="R294"/>
      <c r="S294"/>
    </row>
    <row r="295" spans="1:19" s="206" customFormat="1" ht="15.75" hidden="1" x14ac:dyDescent="0.25">
      <c r="A295"/>
      <c r="B295"/>
      <c r="C295"/>
      <c r="D295"/>
      <c r="E295"/>
      <c r="F295"/>
      <c r="G295"/>
      <c r="H295"/>
      <c r="I295"/>
      <c r="J295"/>
      <c r="K295"/>
      <c r="L295"/>
      <c r="M295"/>
      <c r="N295"/>
      <c r="O295"/>
      <c r="P295"/>
      <c r="Q295"/>
      <c r="R295"/>
      <c r="S295"/>
    </row>
    <row r="296" spans="1:19" s="206" customFormat="1" ht="15.75" hidden="1" x14ac:dyDescent="0.25">
      <c r="A296"/>
      <c r="B296"/>
      <c r="C296"/>
      <c r="D296"/>
      <c r="E296"/>
      <c r="F296"/>
      <c r="G296"/>
      <c r="H296"/>
      <c r="I296"/>
      <c r="J296"/>
      <c r="K296"/>
      <c r="L296"/>
      <c r="M296"/>
      <c r="N296"/>
      <c r="O296"/>
      <c r="P296"/>
      <c r="Q296"/>
      <c r="R296"/>
      <c r="S296"/>
    </row>
    <row r="297" spans="1:19" s="206" customFormat="1" ht="15.75" hidden="1" x14ac:dyDescent="0.25">
      <c r="A297"/>
      <c r="B297"/>
      <c r="C297"/>
      <c r="D297"/>
      <c r="E297"/>
      <c r="F297"/>
      <c r="G297"/>
      <c r="H297"/>
      <c r="I297"/>
      <c r="J297"/>
      <c r="K297"/>
      <c r="L297"/>
      <c r="M297"/>
      <c r="N297"/>
      <c r="O297"/>
      <c r="P297"/>
      <c r="Q297"/>
      <c r="R297"/>
      <c r="S297"/>
    </row>
    <row r="298" spans="1:19" s="206" customFormat="1" ht="15.75" hidden="1" x14ac:dyDescent="0.25">
      <c r="A298"/>
      <c r="B298"/>
      <c r="C298"/>
      <c r="D298"/>
      <c r="E298"/>
      <c r="F298"/>
      <c r="G298"/>
      <c r="H298"/>
      <c r="I298"/>
      <c r="J298"/>
      <c r="K298"/>
      <c r="L298"/>
      <c r="M298"/>
      <c r="N298"/>
      <c r="O298"/>
      <c r="P298"/>
      <c r="Q298"/>
      <c r="R298"/>
      <c r="S298"/>
    </row>
    <row r="299" spans="1:19" s="206" customFormat="1" ht="15.75" hidden="1" x14ac:dyDescent="0.25">
      <c r="A299"/>
      <c r="B299"/>
      <c r="C299"/>
      <c r="D299"/>
      <c r="E299"/>
      <c r="F299"/>
      <c r="G299"/>
      <c r="H299"/>
      <c r="I299"/>
      <c r="J299"/>
      <c r="K299"/>
      <c r="L299"/>
      <c r="M299"/>
      <c r="N299"/>
      <c r="O299"/>
      <c r="P299"/>
      <c r="Q299"/>
      <c r="R299"/>
      <c r="S299"/>
    </row>
    <row r="300" spans="1:19" s="206" customFormat="1" ht="15.75" hidden="1" x14ac:dyDescent="0.25">
      <c r="A300"/>
      <c r="B300"/>
      <c r="C300"/>
      <c r="D300"/>
      <c r="E300"/>
      <c r="F300"/>
      <c r="G300"/>
      <c r="H300"/>
      <c r="I300"/>
      <c r="J300"/>
      <c r="K300"/>
      <c r="L300"/>
      <c r="M300"/>
      <c r="N300"/>
      <c r="O300"/>
      <c r="P300"/>
      <c r="Q300"/>
      <c r="R300"/>
      <c r="S300"/>
    </row>
    <row r="301" spans="1:19" s="206" customFormat="1" ht="15.75" hidden="1" x14ac:dyDescent="0.25">
      <c r="A301"/>
      <c r="B301"/>
      <c r="C301"/>
      <c r="D301"/>
      <c r="E301"/>
      <c r="F301"/>
      <c r="G301"/>
      <c r="H301"/>
      <c r="I301"/>
      <c r="J301"/>
      <c r="K301"/>
      <c r="L301"/>
      <c r="M301"/>
      <c r="N301"/>
      <c r="O301"/>
      <c r="P301"/>
      <c r="Q301"/>
      <c r="R301"/>
      <c r="S301"/>
    </row>
    <row r="302" spans="1:19" s="206" customFormat="1" ht="15.75" hidden="1" x14ac:dyDescent="0.25">
      <c r="A302"/>
      <c r="B302"/>
      <c r="C302"/>
      <c r="D302"/>
      <c r="E302"/>
      <c r="F302"/>
      <c r="G302"/>
      <c r="H302"/>
      <c r="I302"/>
      <c r="J302"/>
      <c r="K302"/>
      <c r="L302"/>
      <c r="M302"/>
      <c r="N302"/>
      <c r="O302"/>
      <c r="P302"/>
      <c r="Q302"/>
      <c r="R302"/>
      <c r="S302"/>
    </row>
    <row r="303" spans="1:19" s="206" customFormat="1" ht="15.75" hidden="1" x14ac:dyDescent="0.25">
      <c r="A303"/>
      <c r="B303"/>
      <c r="C303"/>
      <c r="D303"/>
      <c r="E303"/>
      <c r="F303"/>
      <c r="G303"/>
      <c r="H303"/>
      <c r="I303"/>
      <c r="J303"/>
      <c r="K303"/>
      <c r="L303"/>
      <c r="M303"/>
      <c r="N303"/>
      <c r="O303"/>
      <c r="P303"/>
      <c r="Q303"/>
      <c r="R303"/>
      <c r="S303"/>
    </row>
    <row r="304" spans="1:19" s="206" customFormat="1" ht="15.75" hidden="1" x14ac:dyDescent="0.25">
      <c r="A304"/>
      <c r="B304"/>
      <c r="C304"/>
      <c r="D304"/>
      <c r="E304"/>
      <c r="F304"/>
      <c r="G304"/>
      <c r="H304"/>
      <c r="I304"/>
      <c r="J304"/>
      <c r="K304"/>
      <c r="L304"/>
      <c r="M304"/>
      <c r="N304"/>
      <c r="O304"/>
      <c r="P304"/>
      <c r="Q304"/>
      <c r="R304"/>
      <c r="S304"/>
    </row>
    <row r="305" spans="1:19" s="206" customFormat="1" ht="15.75" hidden="1" x14ac:dyDescent="0.25">
      <c r="A305"/>
      <c r="B305"/>
      <c r="C305"/>
      <c r="D305"/>
      <c r="E305"/>
      <c r="F305"/>
      <c r="G305"/>
      <c r="H305"/>
      <c r="I305"/>
      <c r="J305"/>
      <c r="K305"/>
      <c r="L305"/>
      <c r="M305"/>
      <c r="N305"/>
      <c r="O305"/>
      <c r="P305"/>
      <c r="Q305"/>
      <c r="R305"/>
      <c r="S305"/>
    </row>
    <row r="306" spans="1:19" s="206" customFormat="1" ht="15.75" hidden="1" x14ac:dyDescent="0.25">
      <c r="A306"/>
      <c r="B306"/>
      <c r="C306"/>
      <c r="D306"/>
      <c r="E306"/>
      <c r="F306"/>
      <c r="G306"/>
      <c r="H306"/>
      <c r="I306"/>
      <c r="J306"/>
      <c r="K306"/>
      <c r="L306"/>
      <c r="M306"/>
      <c r="N306"/>
      <c r="O306"/>
      <c r="P306"/>
      <c r="Q306"/>
      <c r="R306"/>
      <c r="S306"/>
    </row>
    <row r="307" spans="1:19" s="206" customFormat="1" ht="15.75" hidden="1" x14ac:dyDescent="0.25">
      <c r="A307"/>
      <c r="B307"/>
      <c r="C307"/>
      <c r="D307"/>
      <c r="E307"/>
      <c r="F307"/>
      <c r="G307"/>
      <c r="H307"/>
      <c r="I307"/>
      <c r="J307"/>
      <c r="K307"/>
      <c r="L307"/>
      <c r="M307"/>
      <c r="N307"/>
      <c r="O307"/>
      <c r="P307"/>
      <c r="Q307"/>
      <c r="R307"/>
      <c r="S307"/>
    </row>
    <row r="308" spans="1:19" s="206" customFormat="1" ht="15.75" hidden="1" x14ac:dyDescent="0.25">
      <c r="A308"/>
      <c r="B308"/>
      <c r="C308"/>
      <c r="D308"/>
      <c r="E308"/>
      <c r="F308"/>
      <c r="G308"/>
      <c r="H308"/>
      <c r="I308"/>
      <c r="J308"/>
      <c r="K308"/>
      <c r="L308"/>
      <c r="M308"/>
      <c r="N308"/>
      <c r="O308"/>
      <c r="P308"/>
      <c r="Q308"/>
      <c r="R308"/>
      <c r="S308"/>
    </row>
    <row r="309" spans="1:19" s="206" customFormat="1" ht="15.75" hidden="1" x14ac:dyDescent="0.25">
      <c r="A309"/>
      <c r="B309"/>
      <c r="C309"/>
      <c r="D309"/>
      <c r="E309"/>
      <c r="F309"/>
      <c r="G309"/>
      <c r="H309"/>
      <c r="I309"/>
      <c r="J309"/>
      <c r="K309"/>
      <c r="L309"/>
      <c r="M309"/>
      <c r="N309"/>
      <c r="O309"/>
      <c r="P309"/>
      <c r="Q309"/>
      <c r="R309"/>
      <c r="S309"/>
    </row>
    <row r="310" spans="1:19" s="206" customFormat="1" ht="15.75" hidden="1" x14ac:dyDescent="0.25">
      <c r="A310"/>
      <c r="B310"/>
      <c r="C310"/>
      <c r="D310"/>
      <c r="E310"/>
      <c r="F310"/>
      <c r="G310"/>
      <c r="H310"/>
      <c r="I310"/>
      <c r="J310"/>
      <c r="K310"/>
      <c r="L310"/>
      <c r="M310"/>
      <c r="N310"/>
      <c r="O310"/>
      <c r="P310"/>
      <c r="Q310"/>
      <c r="R310"/>
      <c r="S310"/>
    </row>
    <row r="311" spans="1:19" s="206" customFormat="1" ht="15.75" hidden="1" x14ac:dyDescent="0.25">
      <c r="A311"/>
      <c r="B311"/>
      <c r="C311"/>
      <c r="D311"/>
      <c r="E311"/>
      <c r="F311"/>
      <c r="G311"/>
      <c r="H311"/>
      <c r="I311"/>
      <c r="J311"/>
      <c r="K311"/>
      <c r="L311"/>
      <c r="M311"/>
      <c r="N311"/>
      <c r="O311"/>
      <c r="P311"/>
      <c r="Q311"/>
      <c r="R311"/>
      <c r="S311"/>
    </row>
    <row r="312" spans="1:19" s="206" customFormat="1" ht="15" hidden="1" customHeight="1" x14ac:dyDescent="0.25">
      <c r="A312"/>
      <c r="B312"/>
      <c r="C312"/>
      <c r="D312"/>
      <c r="E312"/>
      <c r="F312"/>
      <c r="G312"/>
      <c r="H312"/>
      <c r="I312"/>
      <c r="J312"/>
      <c r="K312"/>
      <c r="L312"/>
      <c r="M312"/>
      <c r="N312"/>
      <c r="O312"/>
      <c r="P312"/>
      <c r="Q312"/>
      <c r="R312"/>
      <c r="S312"/>
    </row>
    <row r="313" spans="1:19" s="206" customFormat="1" ht="15" hidden="1" customHeight="1" x14ac:dyDescent="0.25">
      <c r="A313"/>
      <c r="B313"/>
      <c r="C313"/>
      <c r="D313"/>
      <c r="E313"/>
      <c r="F313"/>
      <c r="G313"/>
      <c r="H313"/>
      <c r="I313"/>
      <c r="J313"/>
      <c r="K313"/>
      <c r="L313"/>
      <c r="M313"/>
      <c r="N313"/>
      <c r="O313"/>
      <c r="P313"/>
      <c r="Q313"/>
      <c r="R313"/>
      <c r="S313"/>
    </row>
    <row r="314" spans="1:19" s="206" customFormat="1" ht="15" hidden="1" customHeight="1" x14ac:dyDescent="0.25">
      <c r="A314"/>
      <c r="B314"/>
      <c r="C314"/>
      <c r="D314"/>
      <c r="E314"/>
      <c r="F314"/>
      <c r="G314"/>
      <c r="H314"/>
      <c r="I314"/>
      <c r="J314"/>
      <c r="K314"/>
      <c r="L314"/>
      <c r="M314"/>
      <c r="N314"/>
      <c r="O314"/>
      <c r="P314"/>
      <c r="Q314"/>
      <c r="R314"/>
      <c r="S314"/>
    </row>
    <row r="315" spans="1:19" s="206" customFormat="1" ht="80.099999999999994" hidden="1" customHeight="1" x14ac:dyDescent="0.25">
      <c r="A315"/>
      <c r="B315"/>
      <c r="C315"/>
      <c r="D315"/>
      <c r="E315"/>
      <c r="F315"/>
      <c r="G315"/>
      <c r="H315"/>
      <c r="I315"/>
      <c r="J315"/>
      <c r="K315"/>
      <c r="L315"/>
      <c r="M315"/>
      <c r="N315"/>
      <c r="O315"/>
      <c r="P315"/>
      <c r="Q315"/>
      <c r="R315"/>
      <c r="S315"/>
    </row>
    <row r="316" spans="1:19" s="206" customFormat="1" ht="15.75" hidden="1" x14ac:dyDescent="0.25">
      <c r="A316"/>
      <c r="B316"/>
      <c r="C316"/>
      <c r="D316"/>
      <c r="E316"/>
      <c r="F316"/>
      <c r="G316"/>
      <c r="H316"/>
      <c r="I316"/>
      <c r="J316"/>
      <c r="K316"/>
      <c r="L316"/>
      <c r="M316"/>
      <c r="N316"/>
      <c r="O316"/>
      <c r="P316"/>
      <c r="Q316"/>
      <c r="R316"/>
      <c r="S316"/>
    </row>
    <row r="317" spans="1:19" s="206" customFormat="1" ht="15.75" hidden="1" x14ac:dyDescent="0.25">
      <c r="A317"/>
      <c r="B317"/>
      <c r="C317"/>
      <c r="D317"/>
      <c r="E317"/>
      <c r="F317"/>
      <c r="G317"/>
      <c r="H317"/>
      <c r="I317"/>
      <c r="J317"/>
      <c r="K317"/>
      <c r="L317"/>
      <c r="M317"/>
      <c r="N317"/>
      <c r="O317"/>
      <c r="P317"/>
      <c r="Q317"/>
      <c r="R317"/>
      <c r="S317"/>
    </row>
    <row r="318" spans="1:19" s="206" customFormat="1" ht="15.75" hidden="1" x14ac:dyDescent="0.25">
      <c r="A318"/>
      <c r="B318"/>
      <c r="C318"/>
      <c r="D318"/>
      <c r="E318"/>
      <c r="F318"/>
      <c r="G318"/>
      <c r="H318"/>
      <c r="I318"/>
      <c r="J318"/>
      <c r="K318"/>
      <c r="L318"/>
      <c r="M318"/>
      <c r="N318"/>
      <c r="O318"/>
      <c r="P318"/>
      <c r="Q318"/>
      <c r="R318"/>
      <c r="S318"/>
    </row>
    <row r="319" spans="1:19" s="206" customFormat="1" ht="15.75" hidden="1" x14ac:dyDescent="0.25">
      <c r="A319"/>
      <c r="B319"/>
      <c r="C319"/>
      <c r="D319"/>
      <c r="E319"/>
      <c r="F319"/>
      <c r="G319"/>
      <c r="H319"/>
      <c r="I319"/>
      <c r="J319"/>
      <c r="K319"/>
      <c r="L319"/>
      <c r="M319"/>
      <c r="N319"/>
      <c r="O319"/>
      <c r="P319"/>
      <c r="Q319"/>
      <c r="R319"/>
      <c r="S319"/>
    </row>
    <row r="320" spans="1:19" s="206" customFormat="1" ht="15.75" hidden="1" x14ac:dyDescent="0.25">
      <c r="A320"/>
      <c r="B320"/>
      <c r="C320"/>
      <c r="D320"/>
      <c r="E320"/>
      <c r="F320"/>
      <c r="G320"/>
      <c r="H320"/>
      <c r="I320"/>
      <c r="J320"/>
      <c r="K320"/>
      <c r="L320"/>
      <c r="M320"/>
      <c r="N320"/>
      <c r="O320"/>
      <c r="P320"/>
      <c r="Q320"/>
      <c r="R320"/>
      <c r="S320"/>
    </row>
    <row r="321" spans="1:19" s="206" customFormat="1" ht="15.75" hidden="1" x14ac:dyDescent="0.25">
      <c r="A321"/>
      <c r="B321"/>
      <c r="C321"/>
      <c r="D321"/>
      <c r="E321"/>
      <c r="F321"/>
      <c r="G321"/>
      <c r="H321"/>
      <c r="I321"/>
      <c r="J321"/>
      <c r="K321"/>
      <c r="L321"/>
      <c r="M321"/>
      <c r="N321"/>
      <c r="O321"/>
      <c r="P321"/>
      <c r="Q321"/>
      <c r="R321"/>
      <c r="S321"/>
    </row>
    <row r="322" spans="1:19" s="206" customFormat="1" ht="15.75" hidden="1" x14ac:dyDescent="0.25">
      <c r="A322"/>
      <c r="B322"/>
      <c r="C322"/>
      <c r="D322"/>
      <c r="E322"/>
      <c r="F322"/>
      <c r="G322"/>
      <c r="H322"/>
      <c r="I322"/>
      <c r="J322"/>
      <c r="K322"/>
      <c r="L322"/>
      <c r="M322"/>
      <c r="N322"/>
      <c r="O322"/>
      <c r="P322"/>
      <c r="Q322"/>
      <c r="R322"/>
      <c r="S322"/>
    </row>
    <row r="323" spans="1:19" s="206" customFormat="1" ht="15.75" hidden="1" x14ac:dyDescent="0.25">
      <c r="A323"/>
      <c r="B323"/>
      <c r="C323"/>
      <c r="D323"/>
      <c r="E323"/>
      <c r="F323"/>
      <c r="G323"/>
      <c r="H323"/>
      <c r="I323"/>
      <c r="J323"/>
      <c r="K323"/>
      <c r="L323"/>
      <c r="M323"/>
      <c r="N323"/>
      <c r="O323"/>
      <c r="P323"/>
      <c r="Q323"/>
      <c r="R323"/>
      <c r="S323"/>
    </row>
    <row r="324" spans="1:19" s="206" customFormat="1" ht="15.75" hidden="1" x14ac:dyDescent="0.25">
      <c r="A324"/>
      <c r="B324"/>
      <c r="C324"/>
      <c r="D324"/>
      <c r="E324"/>
      <c r="F324"/>
      <c r="G324"/>
      <c r="H324"/>
      <c r="I324"/>
      <c r="J324"/>
      <c r="K324"/>
      <c r="L324"/>
      <c r="M324"/>
      <c r="N324"/>
      <c r="O324"/>
      <c r="P324"/>
      <c r="Q324"/>
      <c r="R324"/>
      <c r="S324"/>
    </row>
    <row r="325" spans="1:19" s="206" customFormat="1" ht="15.75" hidden="1" x14ac:dyDescent="0.25">
      <c r="A325"/>
      <c r="B325"/>
      <c r="C325"/>
      <c r="D325"/>
      <c r="E325"/>
      <c r="F325"/>
      <c r="G325"/>
      <c r="H325"/>
      <c r="I325"/>
      <c r="J325"/>
      <c r="K325"/>
      <c r="L325"/>
      <c r="M325"/>
      <c r="N325"/>
      <c r="O325"/>
      <c r="P325"/>
      <c r="Q325"/>
      <c r="R325"/>
      <c r="S325"/>
    </row>
    <row r="326" spans="1:19" s="206" customFormat="1" ht="15.75" hidden="1" x14ac:dyDescent="0.25">
      <c r="A326"/>
      <c r="B326"/>
      <c r="C326"/>
      <c r="D326"/>
      <c r="E326"/>
      <c r="F326"/>
      <c r="G326"/>
      <c r="H326"/>
      <c r="I326"/>
      <c r="J326"/>
      <c r="K326"/>
      <c r="L326"/>
      <c r="M326"/>
      <c r="N326"/>
      <c r="O326"/>
      <c r="P326"/>
      <c r="Q326"/>
      <c r="R326"/>
      <c r="S326"/>
    </row>
    <row r="327" spans="1:19" s="206" customFormat="1" ht="15.75" hidden="1" x14ac:dyDescent="0.25">
      <c r="A327"/>
      <c r="B327"/>
      <c r="C327"/>
      <c r="D327"/>
      <c r="E327"/>
      <c r="F327"/>
      <c r="G327"/>
      <c r="H327"/>
      <c r="I327"/>
      <c r="J327"/>
      <c r="K327"/>
      <c r="L327"/>
      <c r="M327"/>
      <c r="N327"/>
      <c r="O327"/>
      <c r="P327"/>
      <c r="Q327"/>
      <c r="R327"/>
      <c r="S327"/>
    </row>
    <row r="328" spans="1:19" s="206" customFormat="1" ht="15.75" hidden="1" x14ac:dyDescent="0.25">
      <c r="A328"/>
      <c r="B328"/>
      <c r="C328"/>
      <c r="D328"/>
      <c r="E328"/>
      <c r="F328"/>
      <c r="G328"/>
      <c r="H328"/>
      <c r="I328"/>
      <c r="J328"/>
      <c r="K328"/>
      <c r="L328"/>
      <c r="M328"/>
      <c r="N328"/>
      <c r="O328"/>
      <c r="P328"/>
      <c r="Q328"/>
      <c r="R328"/>
      <c r="S328"/>
    </row>
    <row r="329" spans="1:19" s="206" customFormat="1" ht="15.75" hidden="1" x14ac:dyDescent="0.25">
      <c r="A329"/>
      <c r="B329"/>
      <c r="C329"/>
      <c r="D329"/>
      <c r="E329"/>
      <c r="F329"/>
      <c r="G329"/>
      <c r="H329"/>
      <c r="I329"/>
      <c r="J329"/>
      <c r="K329"/>
      <c r="L329"/>
      <c r="M329"/>
      <c r="N329"/>
      <c r="O329"/>
      <c r="P329"/>
      <c r="Q329"/>
      <c r="R329"/>
      <c r="S329"/>
    </row>
    <row r="330" spans="1:19" s="206" customFormat="1" ht="15.75" hidden="1" x14ac:dyDescent="0.25">
      <c r="A330"/>
      <c r="B330"/>
      <c r="C330"/>
      <c r="D330"/>
      <c r="E330"/>
      <c r="F330"/>
      <c r="G330"/>
      <c r="H330"/>
      <c r="I330"/>
      <c r="J330"/>
      <c r="K330"/>
      <c r="L330"/>
      <c r="M330"/>
      <c r="N330"/>
      <c r="O330"/>
      <c r="P330"/>
      <c r="Q330"/>
      <c r="R330"/>
      <c r="S330"/>
    </row>
    <row r="331" spans="1:19" s="206" customFormat="1" ht="15.75" hidden="1" x14ac:dyDescent="0.25">
      <c r="A331"/>
      <c r="B331"/>
      <c r="C331"/>
      <c r="D331"/>
      <c r="E331"/>
      <c r="F331"/>
      <c r="G331"/>
      <c r="H331"/>
      <c r="I331"/>
      <c r="J331"/>
      <c r="K331"/>
      <c r="L331"/>
      <c r="M331"/>
      <c r="N331"/>
      <c r="O331"/>
      <c r="P331"/>
      <c r="Q331"/>
      <c r="R331"/>
      <c r="S331"/>
    </row>
    <row r="332" spans="1:19" s="206" customFormat="1" ht="15.75" hidden="1" x14ac:dyDescent="0.25">
      <c r="A332"/>
      <c r="B332"/>
      <c r="C332"/>
      <c r="D332"/>
      <c r="E332"/>
      <c r="F332"/>
      <c r="G332"/>
      <c r="H332"/>
      <c r="I332"/>
      <c r="J332"/>
      <c r="K332"/>
      <c r="L332"/>
      <c r="M332"/>
      <c r="N332"/>
      <c r="O332"/>
      <c r="P332"/>
      <c r="Q332"/>
      <c r="R332"/>
      <c r="S332"/>
    </row>
    <row r="333" spans="1:19" s="206" customFormat="1" ht="15.75" hidden="1" x14ac:dyDescent="0.25">
      <c r="A333"/>
      <c r="B333"/>
      <c r="C333"/>
      <c r="D333"/>
      <c r="E333"/>
      <c r="F333"/>
      <c r="G333"/>
      <c r="H333"/>
      <c r="I333"/>
      <c r="J333"/>
      <c r="K333"/>
      <c r="L333"/>
      <c r="M333"/>
      <c r="N333"/>
      <c r="O333"/>
      <c r="P333"/>
      <c r="Q333"/>
      <c r="R333"/>
      <c r="S333"/>
    </row>
    <row r="334" spans="1:19" s="206" customFormat="1" ht="15.75" hidden="1" x14ac:dyDescent="0.25">
      <c r="A334"/>
      <c r="B334"/>
      <c r="C334"/>
      <c r="D334"/>
      <c r="E334"/>
      <c r="F334"/>
      <c r="G334"/>
      <c r="H334"/>
      <c r="I334"/>
      <c r="J334"/>
      <c r="K334"/>
      <c r="L334"/>
      <c r="M334"/>
      <c r="N334"/>
      <c r="O334"/>
      <c r="P334"/>
      <c r="Q334"/>
      <c r="R334"/>
      <c r="S334"/>
    </row>
    <row r="335" spans="1:19" s="206" customFormat="1" ht="15.75" hidden="1" x14ac:dyDescent="0.25">
      <c r="A335"/>
      <c r="B335"/>
      <c r="C335"/>
      <c r="D335"/>
      <c r="E335"/>
      <c r="F335"/>
      <c r="G335"/>
      <c r="H335"/>
      <c r="I335"/>
      <c r="J335"/>
      <c r="K335"/>
      <c r="L335"/>
      <c r="M335"/>
      <c r="N335"/>
      <c r="O335"/>
      <c r="P335"/>
      <c r="Q335"/>
      <c r="R335"/>
      <c r="S335"/>
    </row>
    <row r="336" spans="1:19" s="206" customFormat="1" ht="15" hidden="1" customHeight="1" x14ac:dyDescent="0.25">
      <c r="A336"/>
      <c r="B336"/>
      <c r="C336"/>
      <c r="D336"/>
      <c r="E336"/>
      <c r="F336"/>
      <c r="G336"/>
      <c r="H336"/>
      <c r="I336"/>
      <c r="J336"/>
      <c r="K336"/>
      <c r="L336"/>
      <c r="M336"/>
      <c r="N336"/>
      <c r="O336"/>
      <c r="P336"/>
      <c r="Q336"/>
      <c r="R336"/>
      <c r="S336"/>
    </row>
    <row r="337" spans="1:19" s="206" customFormat="1" ht="15" hidden="1" customHeight="1" x14ac:dyDescent="0.25">
      <c r="A337"/>
      <c r="B337"/>
      <c r="C337"/>
      <c r="D337"/>
      <c r="E337"/>
      <c r="F337"/>
      <c r="G337"/>
      <c r="H337"/>
      <c r="I337"/>
      <c r="J337"/>
      <c r="K337"/>
      <c r="L337"/>
      <c r="M337"/>
      <c r="N337"/>
      <c r="O337"/>
      <c r="P337"/>
      <c r="Q337"/>
      <c r="R337"/>
      <c r="S337"/>
    </row>
    <row r="338" spans="1:19" s="206" customFormat="1" ht="15.75" hidden="1" x14ac:dyDescent="0.25">
      <c r="A338"/>
      <c r="B338"/>
      <c r="C338"/>
      <c r="D338"/>
      <c r="E338"/>
      <c r="F338"/>
      <c r="G338"/>
      <c r="H338"/>
      <c r="I338"/>
      <c r="J338"/>
      <c r="K338"/>
      <c r="L338"/>
      <c r="M338"/>
      <c r="N338"/>
      <c r="O338"/>
      <c r="P338"/>
      <c r="Q338"/>
      <c r="R338"/>
      <c r="S338"/>
    </row>
    <row r="339" spans="1:19" s="206" customFormat="1" ht="37.5" hidden="1" customHeight="1" x14ac:dyDescent="0.25">
      <c r="A339"/>
      <c r="B339"/>
      <c r="C339"/>
      <c r="D339"/>
      <c r="E339"/>
      <c r="F339"/>
      <c r="G339"/>
      <c r="H339"/>
      <c r="I339"/>
      <c r="J339"/>
      <c r="K339"/>
      <c r="L339"/>
      <c r="M339"/>
      <c r="N339"/>
      <c r="O339"/>
      <c r="P339"/>
      <c r="Q339"/>
      <c r="R339"/>
      <c r="S339"/>
    </row>
    <row r="340" spans="1:19" s="206" customFormat="1" ht="80.099999999999994" hidden="1" customHeight="1" x14ac:dyDescent="0.25">
      <c r="A340"/>
      <c r="B340"/>
      <c r="C340"/>
      <c r="D340"/>
      <c r="E340"/>
      <c r="F340"/>
      <c r="G340"/>
      <c r="H340"/>
      <c r="I340"/>
      <c r="J340"/>
      <c r="K340"/>
      <c r="L340"/>
      <c r="M340"/>
      <c r="N340"/>
      <c r="O340"/>
      <c r="P340"/>
      <c r="Q340"/>
      <c r="R340"/>
      <c r="S340"/>
    </row>
    <row r="341" spans="1:19" s="206" customFormat="1" ht="15.75" hidden="1" x14ac:dyDescent="0.25">
      <c r="A341"/>
      <c r="B341"/>
      <c r="C341"/>
      <c r="D341"/>
      <c r="E341"/>
      <c r="F341"/>
      <c r="G341"/>
      <c r="H341"/>
      <c r="I341"/>
      <c r="J341"/>
      <c r="K341"/>
      <c r="L341"/>
      <c r="M341"/>
      <c r="N341"/>
      <c r="O341"/>
      <c r="P341"/>
      <c r="Q341"/>
      <c r="R341"/>
      <c r="S341"/>
    </row>
    <row r="342" spans="1:19" s="206" customFormat="1" ht="15" hidden="1" customHeight="1" x14ac:dyDescent="0.25">
      <c r="A342"/>
      <c r="B342"/>
      <c r="C342"/>
      <c r="D342"/>
      <c r="E342"/>
      <c r="F342"/>
      <c r="G342"/>
      <c r="H342"/>
      <c r="I342"/>
      <c r="J342"/>
      <c r="K342"/>
      <c r="L342"/>
      <c r="M342"/>
      <c r="N342"/>
      <c r="O342"/>
      <c r="P342"/>
      <c r="Q342"/>
      <c r="R342"/>
      <c r="S342"/>
    </row>
    <row r="343" spans="1:19" s="206" customFormat="1" ht="15.75" hidden="1" x14ac:dyDescent="0.25">
      <c r="A343"/>
      <c r="B343"/>
      <c r="C343"/>
      <c r="D343"/>
      <c r="E343"/>
      <c r="F343"/>
      <c r="G343"/>
      <c r="H343"/>
      <c r="I343"/>
      <c r="J343"/>
      <c r="K343"/>
      <c r="L343"/>
      <c r="M343"/>
      <c r="N343"/>
      <c r="O343"/>
      <c r="P343"/>
      <c r="Q343"/>
      <c r="R343"/>
      <c r="S343"/>
    </row>
    <row r="344" spans="1:19" s="206" customFormat="1" ht="24" hidden="1" customHeight="1" x14ac:dyDescent="0.25">
      <c r="A344"/>
      <c r="B344"/>
      <c r="C344"/>
      <c r="D344"/>
      <c r="E344"/>
      <c r="F344"/>
      <c r="G344"/>
      <c r="H344"/>
      <c r="I344"/>
      <c r="J344"/>
      <c r="K344"/>
      <c r="L344"/>
      <c r="M344"/>
      <c r="N344"/>
      <c r="O344"/>
      <c r="P344"/>
      <c r="Q344"/>
      <c r="R344"/>
      <c r="S344"/>
    </row>
    <row r="345" spans="1:19" s="206" customFormat="1" ht="80.099999999999994" hidden="1" customHeight="1" x14ac:dyDescent="0.25">
      <c r="A345"/>
      <c r="B345"/>
      <c r="C345"/>
      <c r="D345"/>
      <c r="E345"/>
      <c r="F345"/>
      <c r="G345"/>
      <c r="H345"/>
      <c r="I345"/>
      <c r="J345"/>
      <c r="K345"/>
      <c r="L345"/>
      <c r="M345"/>
      <c r="N345"/>
      <c r="O345"/>
      <c r="P345"/>
      <c r="Q345"/>
      <c r="R345"/>
      <c r="S345"/>
    </row>
    <row r="346" spans="1:19" s="206" customFormat="1" ht="15.75" hidden="1" x14ac:dyDescent="0.25">
      <c r="A346"/>
      <c r="B346"/>
      <c r="C346"/>
      <c r="D346"/>
      <c r="E346"/>
      <c r="F346"/>
      <c r="G346"/>
      <c r="H346"/>
      <c r="I346"/>
      <c r="J346"/>
      <c r="K346"/>
      <c r="L346"/>
      <c r="M346"/>
      <c r="N346"/>
      <c r="O346"/>
      <c r="P346"/>
      <c r="Q346"/>
      <c r="R346"/>
      <c r="S346"/>
    </row>
    <row r="347" spans="1:19" s="206" customFormat="1" ht="15.75" hidden="1" x14ac:dyDescent="0.25">
      <c r="A347"/>
      <c r="B347"/>
      <c r="C347"/>
      <c r="D347"/>
      <c r="E347"/>
      <c r="F347"/>
      <c r="G347"/>
      <c r="H347"/>
      <c r="I347"/>
      <c r="J347"/>
      <c r="K347"/>
      <c r="L347"/>
      <c r="M347"/>
      <c r="N347"/>
      <c r="O347"/>
      <c r="P347"/>
      <c r="Q347"/>
      <c r="R347"/>
      <c r="S347"/>
    </row>
    <row r="348" spans="1:19" s="206" customFormat="1" ht="15.75" hidden="1" x14ac:dyDescent="0.25">
      <c r="A348"/>
      <c r="B348"/>
      <c r="C348"/>
      <c r="D348"/>
      <c r="E348"/>
      <c r="F348"/>
      <c r="G348"/>
      <c r="H348"/>
      <c r="I348"/>
      <c r="J348"/>
      <c r="K348"/>
      <c r="L348"/>
      <c r="M348"/>
      <c r="N348"/>
      <c r="O348"/>
      <c r="P348"/>
      <c r="Q348"/>
      <c r="R348"/>
      <c r="S348"/>
    </row>
    <row r="349" spans="1:19" s="206" customFormat="1" ht="15.75" hidden="1" x14ac:dyDescent="0.25">
      <c r="A349"/>
      <c r="B349"/>
      <c r="C349"/>
      <c r="D349"/>
      <c r="E349"/>
      <c r="F349"/>
      <c r="G349"/>
      <c r="H349"/>
      <c r="I349"/>
      <c r="J349"/>
      <c r="K349"/>
      <c r="L349"/>
      <c r="M349"/>
      <c r="N349"/>
      <c r="O349"/>
      <c r="P349"/>
      <c r="Q349"/>
      <c r="R349"/>
      <c r="S349"/>
    </row>
    <row r="350" spans="1:19" s="206" customFormat="1" ht="15.75" hidden="1" x14ac:dyDescent="0.25">
      <c r="A350"/>
      <c r="B350"/>
      <c r="C350"/>
      <c r="D350"/>
      <c r="E350"/>
      <c r="F350"/>
      <c r="G350"/>
      <c r="H350"/>
      <c r="I350"/>
      <c r="J350"/>
      <c r="K350"/>
      <c r="L350"/>
      <c r="M350"/>
      <c r="N350"/>
      <c r="O350"/>
      <c r="P350"/>
      <c r="Q350"/>
      <c r="R350"/>
      <c r="S350"/>
    </row>
    <row r="351" spans="1:19" s="206" customFormat="1" ht="15.75" hidden="1" x14ac:dyDescent="0.25">
      <c r="A351"/>
      <c r="B351"/>
      <c r="C351"/>
      <c r="D351"/>
      <c r="E351"/>
      <c r="F351"/>
      <c r="G351"/>
      <c r="H351"/>
      <c r="I351"/>
      <c r="J351"/>
      <c r="K351"/>
      <c r="L351"/>
      <c r="M351"/>
      <c r="N351"/>
      <c r="O351"/>
      <c r="P351"/>
      <c r="Q351"/>
      <c r="R351"/>
      <c r="S351"/>
    </row>
    <row r="352" spans="1:19" s="206" customFormat="1" ht="15.75" hidden="1" x14ac:dyDescent="0.25">
      <c r="A352"/>
      <c r="B352"/>
      <c r="C352"/>
      <c r="D352"/>
      <c r="E352"/>
      <c r="F352"/>
      <c r="G352"/>
      <c r="H352"/>
      <c r="I352"/>
      <c r="J352"/>
      <c r="K352"/>
      <c r="L352"/>
      <c r="M352"/>
      <c r="N352"/>
      <c r="O352"/>
      <c r="P352"/>
      <c r="Q352"/>
      <c r="R352"/>
      <c r="S352"/>
    </row>
    <row r="353" spans="1:19" s="206" customFormat="1" ht="15.75" hidden="1" x14ac:dyDescent="0.25">
      <c r="A353"/>
      <c r="B353"/>
      <c r="C353"/>
      <c r="D353"/>
      <c r="E353"/>
      <c r="F353"/>
      <c r="G353"/>
      <c r="H353"/>
      <c r="I353"/>
      <c r="J353"/>
      <c r="K353"/>
      <c r="L353"/>
      <c r="M353"/>
      <c r="N353"/>
      <c r="O353"/>
      <c r="P353"/>
      <c r="Q353"/>
      <c r="R353"/>
      <c r="S353"/>
    </row>
    <row r="354" spans="1:19" s="206" customFormat="1" ht="15.75" hidden="1" x14ac:dyDescent="0.25">
      <c r="A354"/>
      <c r="B354"/>
      <c r="C354"/>
      <c r="D354"/>
      <c r="E354"/>
      <c r="F354"/>
      <c r="G354"/>
      <c r="H354"/>
      <c r="I354"/>
      <c r="J354"/>
      <c r="K354"/>
      <c r="L354"/>
      <c r="M354"/>
      <c r="N354"/>
      <c r="O354"/>
      <c r="P354"/>
      <c r="Q354"/>
      <c r="R354"/>
      <c r="S354"/>
    </row>
    <row r="355" spans="1:19" s="206" customFormat="1" ht="15.75" hidden="1" x14ac:dyDescent="0.25">
      <c r="A355"/>
      <c r="B355"/>
      <c r="C355"/>
      <c r="D355"/>
      <c r="E355"/>
      <c r="F355"/>
      <c r="G355"/>
      <c r="H355"/>
      <c r="I355"/>
      <c r="J355"/>
      <c r="K355"/>
      <c r="L355"/>
      <c r="M355"/>
      <c r="N355"/>
      <c r="O355"/>
      <c r="P355"/>
      <c r="Q355"/>
      <c r="R355"/>
      <c r="S355"/>
    </row>
    <row r="356" spans="1:19" s="206" customFormat="1" ht="15.75" hidden="1" x14ac:dyDescent="0.25">
      <c r="A356"/>
      <c r="B356"/>
      <c r="C356"/>
      <c r="D356"/>
      <c r="E356"/>
      <c r="F356"/>
      <c r="G356"/>
      <c r="H356"/>
      <c r="I356"/>
      <c r="J356"/>
      <c r="K356"/>
      <c r="L356"/>
      <c r="M356"/>
      <c r="N356"/>
      <c r="O356"/>
      <c r="P356"/>
      <c r="Q356"/>
      <c r="R356"/>
      <c r="S356"/>
    </row>
    <row r="357" spans="1:19" s="206" customFormat="1" ht="15.75" hidden="1" x14ac:dyDescent="0.25">
      <c r="A357"/>
      <c r="B357"/>
      <c r="C357"/>
      <c r="D357"/>
      <c r="E357"/>
      <c r="F357"/>
      <c r="G357"/>
      <c r="H357"/>
      <c r="I357"/>
      <c r="J357"/>
      <c r="K357"/>
      <c r="L357"/>
      <c r="M357"/>
      <c r="N357"/>
      <c r="O357"/>
      <c r="P357"/>
      <c r="Q357"/>
      <c r="R357"/>
      <c r="S357"/>
    </row>
    <row r="358" spans="1:19" s="206" customFormat="1" ht="15.75" hidden="1" x14ac:dyDescent="0.25">
      <c r="A358"/>
      <c r="B358"/>
      <c r="C358"/>
      <c r="D358"/>
      <c r="E358"/>
      <c r="F358"/>
      <c r="G358"/>
      <c r="H358"/>
      <c r="I358"/>
      <c r="J358"/>
      <c r="K358"/>
      <c r="L358"/>
      <c r="M358"/>
      <c r="N358"/>
      <c r="O358"/>
      <c r="P358"/>
      <c r="Q358"/>
      <c r="R358"/>
      <c r="S358"/>
    </row>
    <row r="359" spans="1:19" s="206" customFormat="1" ht="15.75" hidden="1" x14ac:dyDescent="0.25">
      <c r="A359"/>
      <c r="B359"/>
      <c r="C359"/>
      <c r="D359"/>
      <c r="E359"/>
      <c r="F359"/>
      <c r="G359"/>
      <c r="H359"/>
      <c r="I359"/>
      <c r="J359"/>
      <c r="K359"/>
      <c r="L359"/>
      <c r="M359"/>
      <c r="N359"/>
      <c r="O359"/>
      <c r="P359"/>
      <c r="Q359"/>
      <c r="R359"/>
      <c r="S359"/>
    </row>
    <row r="360" spans="1:19" s="206" customFormat="1" ht="15.75" hidden="1" x14ac:dyDescent="0.25">
      <c r="A360"/>
      <c r="B360"/>
      <c r="C360"/>
      <c r="D360"/>
      <c r="E360"/>
      <c r="F360"/>
      <c r="G360"/>
      <c r="H360"/>
      <c r="I360"/>
      <c r="J360"/>
      <c r="K360"/>
      <c r="L360"/>
      <c r="M360"/>
      <c r="N360"/>
      <c r="O360"/>
      <c r="P360"/>
      <c r="Q360"/>
      <c r="R360"/>
      <c r="S360"/>
    </row>
    <row r="361" spans="1:19" s="206" customFormat="1" ht="15.75" hidden="1" x14ac:dyDescent="0.25">
      <c r="A361"/>
      <c r="B361"/>
      <c r="C361"/>
      <c r="D361"/>
      <c r="E361"/>
      <c r="F361"/>
      <c r="G361"/>
      <c r="H361"/>
      <c r="I361"/>
      <c r="J361"/>
      <c r="K361"/>
      <c r="L361"/>
      <c r="M361"/>
      <c r="N361"/>
      <c r="O361"/>
      <c r="P361"/>
      <c r="Q361"/>
      <c r="R361"/>
      <c r="S361"/>
    </row>
    <row r="362" spans="1:19" s="206" customFormat="1" ht="15.75" hidden="1" x14ac:dyDescent="0.25">
      <c r="A362"/>
      <c r="B362"/>
      <c r="C362"/>
      <c r="D362"/>
      <c r="E362"/>
      <c r="F362"/>
      <c r="G362"/>
      <c r="H362"/>
      <c r="I362"/>
      <c r="J362"/>
      <c r="K362"/>
      <c r="L362"/>
      <c r="M362"/>
      <c r="N362"/>
      <c r="O362"/>
      <c r="P362"/>
      <c r="Q362"/>
      <c r="R362"/>
      <c r="S362"/>
    </row>
    <row r="363" spans="1:19" s="206" customFormat="1" ht="15.75" hidden="1" x14ac:dyDescent="0.25">
      <c r="A363"/>
      <c r="B363"/>
      <c r="C363"/>
      <c r="D363"/>
      <c r="E363"/>
      <c r="F363"/>
      <c r="G363"/>
      <c r="H363"/>
      <c r="I363"/>
      <c r="J363"/>
      <c r="K363"/>
      <c r="L363"/>
      <c r="M363"/>
      <c r="N363"/>
      <c r="O363"/>
      <c r="P363"/>
      <c r="Q363"/>
      <c r="R363"/>
      <c r="S363"/>
    </row>
    <row r="364" spans="1:19" s="206" customFormat="1" ht="15.75" hidden="1" x14ac:dyDescent="0.25">
      <c r="A364"/>
      <c r="B364"/>
      <c r="C364"/>
      <c r="D364"/>
      <c r="E364"/>
      <c r="F364"/>
      <c r="G364"/>
      <c r="H364"/>
      <c r="I364"/>
      <c r="J364"/>
      <c r="K364"/>
      <c r="L364"/>
      <c r="M364"/>
      <c r="N364"/>
      <c r="O364"/>
      <c r="P364"/>
      <c r="Q364"/>
      <c r="R364"/>
      <c r="S364"/>
    </row>
    <row r="365" spans="1:19" s="206" customFormat="1" ht="15.75" hidden="1" x14ac:dyDescent="0.25">
      <c r="A365"/>
      <c r="B365"/>
      <c r="C365"/>
      <c r="D365"/>
      <c r="E365"/>
      <c r="F365"/>
      <c r="G365"/>
      <c r="H365"/>
      <c r="I365"/>
      <c r="J365"/>
      <c r="K365"/>
      <c r="L365"/>
      <c r="M365"/>
      <c r="N365"/>
      <c r="O365"/>
      <c r="P365"/>
      <c r="Q365"/>
      <c r="R365"/>
      <c r="S365"/>
    </row>
    <row r="366" spans="1:19" s="206" customFormat="1" ht="15.75" hidden="1" x14ac:dyDescent="0.25">
      <c r="A366"/>
      <c r="B366"/>
      <c r="C366"/>
      <c r="D366"/>
      <c r="E366"/>
      <c r="F366"/>
      <c r="G366"/>
      <c r="H366"/>
      <c r="I366"/>
      <c r="J366"/>
      <c r="K366"/>
      <c r="L366"/>
      <c r="M366"/>
      <c r="N366"/>
      <c r="O366"/>
      <c r="P366"/>
      <c r="Q366"/>
      <c r="R366"/>
      <c r="S366"/>
    </row>
    <row r="367" spans="1:19" s="206" customFormat="1" ht="15.75" hidden="1" x14ac:dyDescent="0.25">
      <c r="A367"/>
      <c r="B367"/>
      <c r="C367"/>
      <c r="D367"/>
      <c r="E367"/>
      <c r="F367"/>
      <c r="G367"/>
      <c r="H367"/>
      <c r="I367"/>
      <c r="J367"/>
      <c r="K367"/>
      <c r="L367"/>
      <c r="M367"/>
      <c r="N367"/>
      <c r="O367"/>
      <c r="P367"/>
      <c r="Q367"/>
      <c r="R367"/>
      <c r="S367"/>
    </row>
    <row r="368" spans="1:19" s="206" customFormat="1" ht="15.75" hidden="1" x14ac:dyDescent="0.25">
      <c r="A368"/>
      <c r="B368"/>
      <c r="C368"/>
      <c r="D368"/>
      <c r="E368"/>
      <c r="F368"/>
      <c r="G368"/>
      <c r="H368"/>
      <c r="I368"/>
      <c r="J368"/>
      <c r="K368"/>
      <c r="L368"/>
      <c r="M368"/>
      <c r="N368"/>
      <c r="O368"/>
      <c r="P368"/>
      <c r="Q368"/>
      <c r="R368"/>
      <c r="S368"/>
    </row>
    <row r="369" spans="1:19" s="206" customFormat="1" ht="15.75" hidden="1" x14ac:dyDescent="0.25">
      <c r="A369"/>
      <c r="B369"/>
      <c r="C369"/>
      <c r="D369"/>
      <c r="E369"/>
      <c r="F369"/>
      <c r="G369"/>
      <c r="H369"/>
      <c r="I369"/>
      <c r="J369"/>
      <c r="K369"/>
      <c r="L369"/>
      <c r="M369"/>
      <c r="N369"/>
      <c r="O369"/>
      <c r="P369"/>
      <c r="Q369"/>
      <c r="R369"/>
      <c r="S369"/>
    </row>
    <row r="370" spans="1:19" s="206" customFormat="1" ht="15.75" hidden="1" x14ac:dyDescent="0.25">
      <c r="A370"/>
      <c r="B370"/>
      <c r="C370"/>
      <c r="D370"/>
      <c r="E370"/>
      <c r="F370"/>
      <c r="G370"/>
      <c r="H370"/>
      <c r="I370"/>
      <c r="J370"/>
      <c r="K370"/>
      <c r="L370"/>
      <c r="M370"/>
      <c r="N370"/>
      <c r="O370"/>
      <c r="P370"/>
      <c r="Q370"/>
      <c r="R370"/>
      <c r="S370"/>
    </row>
    <row r="371" spans="1:19" s="206" customFormat="1" ht="15.75" hidden="1" x14ac:dyDescent="0.25">
      <c r="A371"/>
      <c r="B371"/>
      <c r="C371"/>
      <c r="D371"/>
      <c r="E371"/>
      <c r="F371"/>
      <c r="G371"/>
      <c r="H371"/>
      <c r="I371"/>
      <c r="J371"/>
      <c r="K371"/>
      <c r="L371"/>
      <c r="M371"/>
      <c r="N371"/>
      <c r="O371"/>
      <c r="P371"/>
      <c r="Q371"/>
      <c r="R371"/>
      <c r="S371"/>
    </row>
    <row r="372" spans="1:19" s="206" customFormat="1" ht="15.75" hidden="1" x14ac:dyDescent="0.25">
      <c r="A372"/>
      <c r="B372"/>
      <c r="C372"/>
      <c r="D372"/>
      <c r="E372"/>
      <c r="F372"/>
      <c r="G372"/>
      <c r="H372"/>
      <c r="I372"/>
      <c r="J372"/>
      <c r="K372"/>
      <c r="L372"/>
      <c r="M372"/>
      <c r="N372"/>
      <c r="O372"/>
      <c r="P372"/>
      <c r="Q372"/>
      <c r="R372"/>
      <c r="S372"/>
    </row>
    <row r="373" spans="1:19" s="206" customFormat="1" ht="15.75" hidden="1" x14ac:dyDescent="0.25">
      <c r="A373"/>
      <c r="B373"/>
      <c r="C373"/>
      <c r="D373"/>
      <c r="E373"/>
      <c r="F373"/>
      <c r="G373"/>
      <c r="H373"/>
      <c r="I373"/>
      <c r="J373"/>
      <c r="K373"/>
      <c r="L373"/>
      <c r="M373"/>
      <c r="N373"/>
      <c r="O373"/>
      <c r="P373"/>
      <c r="Q373"/>
      <c r="R373"/>
      <c r="S373"/>
    </row>
    <row r="374" spans="1:19" s="206" customFormat="1" ht="15.75" hidden="1" x14ac:dyDescent="0.25">
      <c r="A374"/>
      <c r="B374"/>
      <c r="C374"/>
      <c r="D374"/>
      <c r="E374"/>
      <c r="F374"/>
      <c r="G374"/>
      <c r="H374"/>
      <c r="I374"/>
      <c r="J374"/>
      <c r="K374"/>
      <c r="L374"/>
      <c r="M374"/>
      <c r="N374"/>
      <c r="O374"/>
      <c r="P374"/>
      <c r="Q374"/>
      <c r="R374"/>
      <c r="S374"/>
    </row>
    <row r="375" spans="1:19" s="206" customFormat="1" ht="15.75" hidden="1" x14ac:dyDescent="0.25">
      <c r="A375"/>
      <c r="B375"/>
      <c r="C375"/>
      <c r="D375"/>
      <c r="E375"/>
      <c r="F375"/>
      <c r="G375"/>
      <c r="H375"/>
      <c r="I375"/>
      <c r="J375"/>
      <c r="K375"/>
      <c r="L375"/>
      <c r="M375"/>
      <c r="N375"/>
      <c r="O375"/>
      <c r="P375"/>
      <c r="Q375"/>
      <c r="R375"/>
      <c r="S375"/>
    </row>
    <row r="376" spans="1:19" s="206" customFormat="1" ht="15.75" hidden="1" x14ac:dyDescent="0.25">
      <c r="A376"/>
      <c r="B376"/>
      <c r="C376"/>
      <c r="D376"/>
      <c r="E376"/>
      <c r="F376"/>
      <c r="G376"/>
      <c r="H376"/>
      <c r="I376"/>
      <c r="J376"/>
      <c r="K376"/>
      <c r="L376"/>
      <c r="M376"/>
      <c r="N376"/>
      <c r="O376"/>
      <c r="P376"/>
      <c r="Q376"/>
      <c r="R376"/>
      <c r="S376"/>
    </row>
    <row r="377" spans="1:19" s="206" customFormat="1" ht="15.75" hidden="1" x14ac:dyDescent="0.25">
      <c r="A377"/>
      <c r="B377"/>
      <c r="C377"/>
      <c r="D377"/>
      <c r="E377"/>
      <c r="F377"/>
      <c r="G377"/>
      <c r="H377"/>
      <c r="I377"/>
      <c r="J377"/>
      <c r="K377"/>
      <c r="L377"/>
      <c r="M377"/>
      <c r="N377"/>
      <c r="O377"/>
      <c r="P377"/>
      <c r="Q377"/>
      <c r="R377"/>
      <c r="S377"/>
    </row>
    <row r="378" spans="1:19" s="206" customFormat="1" ht="15" hidden="1" customHeight="1" x14ac:dyDescent="0.25">
      <c r="A378"/>
      <c r="B378"/>
      <c r="C378"/>
      <c r="D378"/>
      <c r="E378"/>
      <c r="F378"/>
      <c r="G378"/>
      <c r="H378"/>
      <c r="I378"/>
      <c r="J378"/>
      <c r="K378"/>
      <c r="L378"/>
      <c r="M378"/>
      <c r="N378"/>
      <c r="O378"/>
      <c r="P378"/>
      <c r="Q378"/>
      <c r="R378"/>
      <c r="S378"/>
    </row>
    <row r="379" spans="1:19" s="206" customFormat="1" ht="15" hidden="1" customHeight="1" x14ac:dyDescent="0.25">
      <c r="A379"/>
      <c r="B379"/>
      <c r="C379"/>
      <c r="D379"/>
      <c r="E379"/>
      <c r="F379"/>
      <c r="G379"/>
      <c r="H379"/>
      <c r="I379"/>
      <c r="J379"/>
      <c r="K379"/>
      <c r="L379"/>
      <c r="M379"/>
      <c r="N379"/>
      <c r="O379"/>
      <c r="P379"/>
      <c r="Q379"/>
      <c r="R379"/>
      <c r="S379"/>
    </row>
    <row r="380" spans="1:19" s="206" customFormat="1" ht="15" hidden="1" customHeight="1" x14ac:dyDescent="0.25">
      <c r="A380"/>
      <c r="B380"/>
      <c r="C380"/>
      <c r="D380"/>
      <c r="E380"/>
      <c r="F380"/>
      <c r="G380"/>
      <c r="H380"/>
      <c r="I380"/>
      <c r="J380"/>
      <c r="K380"/>
      <c r="L380"/>
      <c r="M380"/>
      <c r="N380"/>
      <c r="O380"/>
      <c r="P380"/>
      <c r="Q380"/>
      <c r="R380"/>
      <c r="S380"/>
    </row>
    <row r="381" spans="1:19" s="206" customFormat="1" ht="80.099999999999994" hidden="1" customHeight="1" x14ac:dyDescent="0.25">
      <c r="A381"/>
      <c r="B381"/>
      <c r="C381"/>
      <c r="D381"/>
      <c r="E381"/>
      <c r="F381"/>
      <c r="G381"/>
      <c r="H381"/>
      <c r="I381"/>
      <c r="J381"/>
      <c r="K381"/>
      <c r="L381"/>
      <c r="M381"/>
      <c r="N381"/>
      <c r="O381"/>
      <c r="P381"/>
      <c r="Q381"/>
      <c r="R381"/>
      <c r="S381"/>
    </row>
    <row r="382" spans="1:19" s="206" customFormat="1" ht="15.75" hidden="1" x14ac:dyDescent="0.25">
      <c r="A382"/>
      <c r="B382"/>
      <c r="C382"/>
      <c r="D382"/>
      <c r="E382"/>
      <c r="F382"/>
      <c r="G382"/>
      <c r="H382"/>
      <c r="I382"/>
      <c r="J382"/>
      <c r="K382"/>
      <c r="L382"/>
      <c r="M382"/>
      <c r="N382"/>
      <c r="O382"/>
      <c r="P382"/>
      <c r="Q382"/>
      <c r="R382"/>
      <c r="S382"/>
    </row>
    <row r="383" spans="1:19" s="206" customFormat="1" ht="15.75" hidden="1" x14ac:dyDescent="0.25">
      <c r="A383"/>
      <c r="B383"/>
      <c r="C383"/>
      <c r="D383"/>
      <c r="E383"/>
      <c r="F383"/>
      <c r="G383"/>
      <c r="H383"/>
      <c r="I383"/>
      <c r="J383"/>
      <c r="K383"/>
      <c r="L383"/>
      <c r="M383"/>
      <c r="N383"/>
      <c r="O383"/>
      <c r="P383"/>
      <c r="Q383"/>
      <c r="R383"/>
      <c r="S383"/>
    </row>
    <row r="384" spans="1:19" s="206" customFormat="1" ht="15.75" hidden="1" x14ac:dyDescent="0.25">
      <c r="A384"/>
      <c r="B384"/>
      <c r="C384"/>
      <c r="D384"/>
      <c r="E384"/>
      <c r="F384"/>
      <c r="G384"/>
      <c r="H384"/>
      <c r="I384"/>
      <c r="J384"/>
      <c r="K384"/>
      <c r="L384"/>
      <c r="M384"/>
      <c r="N384"/>
      <c r="O384"/>
      <c r="P384"/>
      <c r="Q384"/>
      <c r="R384"/>
      <c r="S384"/>
    </row>
    <row r="385" spans="1:19" s="206" customFormat="1" ht="15.75" hidden="1" x14ac:dyDescent="0.25">
      <c r="A385"/>
      <c r="B385"/>
      <c r="C385"/>
      <c r="D385"/>
      <c r="E385"/>
      <c r="F385"/>
      <c r="G385"/>
      <c r="H385"/>
      <c r="I385"/>
      <c r="J385"/>
      <c r="K385"/>
      <c r="L385"/>
      <c r="M385"/>
      <c r="N385"/>
      <c r="O385"/>
      <c r="P385"/>
      <c r="Q385"/>
      <c r="R385"/>
      <c r="S385"/>
    </row>
    <row r="386" spans="1:19" s="206" customFormat="1" ht="15.75" hidden="1" x14ac:dyDescent="0.25">
      <c r="A386"/>
      <c r="B386"/>
      <c r="C386"/>
      <c r="D386"/>
      <c r="E386"/>
      <c r="F386"/>
      <c r="G386"/>
      <c r="H386"/>
      <c r="I386"/>
      <c r="J386"/>
      <c r="K386"/>
      <c r="L386"/>
      <c r="M386"/>
      <c r="N386"/>
      <c r="O386"/>
      <c r="P386"/>
      <c r="Q386"/>
      <c r="R386"/>
      <c r="S386"/>
    </row>
    <row r="387" spans="1:19" s="206" customFormat="1" ht="15.75" hidden="1" x14ac:dyDescent="0.25">
      <c r="A387"/>
      <c r="B387"/>
      <c r="C387"/>
      <c r="D387"/>
      <c r="E387"/>
      <c r="F387"/>
      <c r="G387"/>
      <c r="H387"/>
      <c r="I387"/>
      <c r="J387"/>
      <c r="K387"/>
      <c r="L387"/>
      <c r="M387"/>
      <c r="N387"/>
      <c r="O387"/>
      <c r="P387"/>
      <c r="Q387"/>
      <c r="R387"/>
      <c r="S387"/>
    </row>
    <row r="388" spans="1:19" s="206" customFormat="1" ht="15.75" hidden="1" x14ac:dyDescent="0.25">
      <c r="A388"/>
      <c r="B388"/>
      <c r="C388"/>
      <c r="D388"/>
      <c r="E388"/>
      <c r="F388"/>
      <c r="G388"/>
      <c r="H388"/>
      <c r="I388"/>
      <c r="J388"/>
      <c r="K388"/>
      <c r="L388"/>
      <c r="M388"/>
      <c r="N388"/>
      <c r="O388"/>
      <c r="P388"/>
      <c r="Q388"/>
      <c r="R388"/>
      <c r="S388"/>
    </row>
    <row r="389" spans="1:19" s="206" customFormat="1" ht="15.75" hidden="1" x14ac:dyDescent="0.25">
      <c r="A389"/>
      <c r="B389"/>
      <c r="C389"/>
      <c r="D389"/>
      <c r="E389"/>
      <c r="F389"/>
      <c r="G389"/>
      <c r="H389"/>
      <c r="I389"/>
      <c r="J389"/>
      <c r="K389"/>
      <c r="L389"/>
      <c r="M389"/>
      <c r="N389"/>
      <c r="O389"/>
      <c r="P389"/>
      <c r="Q389"/>
      <c r="R389"/>
      <c r="S389"/>
    </row>
    <row r="390" spans="1:19" s="206" customFormat="1" ht="15.75" hidden="1" x14ac:dyDescent="0.25">
      <c r="A390"/>
      <c r="B390"/>
      <c r="C390"/>
      <c r="D390"/>
      <c r="E390"/>
      <c r="F390"/>
      <c r="G390"/>
      <c r="H390"/>
      <c r="I390"/>
      <c r="J390"/>
      <c r="K390"/>
      <c r="L390"/>
      <c r="M390"/>
      <c r="N390"/>
      <c r="O390"/>
      <c r="P390"/>
      <c r="Q390"/>
      <c r="R390"/>
      <c r="S390"/>
    </row>
    <row r="391" spans="1:19" s="206" customFormat="1" ht="15.75" hidden="1" x14ac:dyDescent="0.25">
      <c r="A391"/>
      <c r="B391"/>
      <c r="C391"/>
      <c r="D391"/>
      <c r="E391"/>
      <c r="F391"/>
      <c r="G391"/>
      <c r="H391"/>
      <c r="I391"/>
      <c r="J391"/>
      <c r="K391"/>
      <c r="L391"/>
      <c r="M391"/>
      <c r="N391"/>
      <c r="O391"/>
      <c r="P391"/>
      <c r="Q391"/>
      <c r="R391"/>
      <c r="S391"/>
    </row>
    <row r="392" spans="1:19" s="206" customFormat="1" ht="15.75" hidden="1" x14ac:dyDescent="0.25">
      <c r="A392"/>
      <c r="B392"/>
      <c r="C392"/>
      <c r="D392"/>
      <c r="E392"/>
      <c r="F392"/>
      <c r="G392"/>
      <c r="H392"/>
      <c r="I392"/>
      <c r="J392"/>
      <c r="K392"/>
      <c r="L392"/>
      <c r="M392"/>
      <c r="N392"/>
      <c r="O392"/>
      <c r="P392"/>
      <c r="Q392"/>
      <c r="R392"/>
      <c r="S392"/>
    </row>
    <row r="393" spans="1:19" s="206" customFormat="1" ht="15.75" hidden="1" x14ac:dyDescent="0.25">
      <c r="A393"/>
      <c r="B393"/>
      <c r="C393"/>
      <c r="D393"/>
      <c r="E393"/>
      <c r="F393"/>
      <c r="G393"/>
      <c r="H393"/>
      <c r="I393"/>
      <c r="J393"/>
      <c r="K393"/>
      <c r="L393"/>
      <c r="M393"/>
      <c r="N393"/>
      <c r="O393"/>
      <c r="P393"/>
      <c r="Q393"/>
      <c r="R393"/>
      <c r="S393"/>
    </row>
    <row r="394" spans="1:19" s="206" customFormat="1" ht="15.75" hidden="1" x14ac:dyDescent="0.25">
      <c r="A394"/>
      <c r="B394"/>
      <c r="C394"/>
      <c r="D394"/>
      <c r="E394"/>
      <c r="F394"/>
      <c r="G394"/>
      <c r="H394"/>
      <c r="I394"/>
      <c r="J394"/>
      <c r="K394"/>
      <c r="L394"/>
      <c r="M394"/>
      <c r="N394"/>
      <c r="O394"/>
      <c r="P394"/>
      <c r="Q394"/>
      <c r="R394"/>
      <c r="S394"/>
    </row>
    <row r="395" spans="1:19" s="206" customFormat="1" ht="15.75" hidden="1" x14ac:dyDescent="0.25">
      <c r="A395"/>
      <c r="B395"/>
      <c r="C395"/>
      <c r="D395"/>
      <c r="E395"/>
      <c r="F395"/>
      <c r="G395"/>
      <c r="H395"/>
      <c r="I395"/>
      <c r="J395"/>
      <c r="K395"/>
      <c r="L395"/>
      <c r="M395"/>
      <c r="N395"/>
      <c r="O395"/>
      <c r="P395"/>
      <c r="Q395"/>
      <c r="R395"/>
      <c r="S395"/>
    </row>
    <row r="396" spans="1:19" s="206" customFormat="1" ht="15.75" hidden="1" x14ac:dyDescent="0.25">
      <c r="A396"/>
      <c r="B396"/>
      <c r="C396"/>
      <c r="D396"/>
      <c r="E396"/>
      <c r="F396"/>
      <c r="G396"/>
      <c r="H396"/>
      <c r="I396"/>
      <c r="J396"/>
      <c r="K396"/>
      <c r="L396"/>
      <c r="M396"/>
      <c r="N396"/>
      <c r="O396"/>
      <c r="P396"/>
      <c r="Q396"/>
      <c r="R396"/>
      <c r="S396"/>
    </row>
    <row r="397" spans="1:19" s="206" customFormat="1" ht="15.75" hidden="1" x14ac:dyDescent="0.25">
      <c r="A397"/>
      <c r="B397"/>
      <c r="C397"/>
      <c r="D397"/>
      <c r="E397"/>
      <c r="F397"/>
      <c r="G397"/>
      <c r="H397"/>
      <c r="I397"/>
      <c r="J397"/>
      <c r="K397"/>
      <c r="L397"/>
      <c r="M397"/>
      <c r="N397"/>
      <c r="O397"/>
      <c r="P397"/>
      <c r="Q397"/>
      <c r="R397"/>
      <c r="S397"/>
    </row>
    <row r="398" spans="1:19" s="206" customFormat="1" ht="15.75" hidden="1" x14ac:dyDescent="0.25">
      <c r="A398"/>
      <c r="B398"/>
      <c r="C398"/>
      <c r="D398"/>
      <c r="E398"/>
      <c r="F398"/>
      <c r="G398"/>
      <c r="H398"/>
      <c r="I398"/>
      <c r="J398"/>
      <c r="K398"/>
      <c r="L398"/>
      <c r="M398"/>
      <c r="N398"/>
      <c r="O398"/>
      <c r="P398"/>
      <c r="Q398"/>
      <c r="R398"/>
      <c r="S398"/>
    </row>
    <row r="399" spans="1:19" s="206" customFormat="1" ht="15.75" hidden="1" x14ac:dyDescent="0.25">
      <c r="A399"/>
      <c r="B399"/>
      <c r="C399"/>
      <c r="D399"/>
      <c r="E399"/>
      <c r="F399"/>
      <c r="G399"/>
      <c r="H399"/>
      <c r="I399"/>
      <c r="J399"/>
      <c r="K399"/>
      <c r="L399"/>
      <c r="M399"/>
      <c r="N399"/>
      <c r="O399"/>
      <c r="P399"/>
      <c r="Q399"/>
      <c r="R399"/>
      <c r="S399"/>
    </row>
    <row r="400" spans="1:19" s="206" customFormat="1" ht="15.75" hidden="1" x14ac:dyDescent="0.25">
      <c r="A400"/>
      <c r="B400"/>
      <c r="C400"/>
      <c r="D400"/>
      <c r="E400"/>
      <c r="F400"/>
      <c r="G400"/>
      <c r="H400"/>
      <c r="I400"/>
      <c r="J400"/>
      <c r="K400"/>
      <c r="L400"/>
      <c r="M400"/>
      <c r="N400"/>
      <c r="O400"/>
      <c r="P400"/>
      <c r="Q400"/>
      <c r="R400"/>
      <c r="S400"/>
    </row>
    <row r="401" spans="1:19" s="206" customFormat="1" ht="15.75" hidden="1" x14ac:dyDescent="0.25">
      <c r="A401"/>
      <c r="B401"/>
      <c r="C401"/>
      <c r="D401"/>
      <c r="E401"/>
      <c r="F401"/>
      <c r="G401"/>
      <c r="H401"/>
      <c r="I401"/>
      <c r="J401"/>
      <c r="K401"/>
      <c r="L401"/>
      <c r="M401"/>
      <c r="N401"/>
      <c r="O401"/>
      <c r="P401"/>
      <c r="Q401"/>
      <c r="R401"/>
      <c r="S401"/>
    </row>
    <row r="402" spans="1:19" s="206" customFormat="1" ht="15" hidden="1" customHeight="1" x14ac:dyDescent="0.25">
      <c r="A402"/>
      <c r="B402"/>
      <c r="C402"/>
      <c r="D402"/>
      <c r="E402"/>
      <c r="F402"/>
      <c r="G402"/>
      <c r="H402"/>
      <c r="I402"/>
      <c r="J402"/>
      <c r="K402"/>
      <c r="L402"/>
      <c r="M402"/>
      <c r="N402"/>
      <c r="O402"/>
      <c r="P402"/>
      <c r="Q402"/>
      <c r="R402"/>
      <c r="S402"/>
    </row>
    <row r="403" spans="1:19" s="206" customFormat="1" ht="15" hidden="1" customHeight="1" x14ac:dyDescent="0.25">
      <c r="A403"/>
      <c r="B403"/>
      <c r="C403"/>
      <c r="D403"/>
      <c r="E403"/>
      <c r="F403"/>
      <c r="G403"/>
      <c r="H403"/>
      <c r="I403"/>
      <c r="J403"/>
      <c r="K403"/>
      <c r="L403"/>
      <c r="M403"/>
      <c r="N403"/>
      <c r="O403"/>
      <c r="P403"/>
      <c r="Q403"/>
      <c r="R403"/>
      <c r="S403"/>
    </row>
    <row r="404" spans="1:19" s="206" customFormat="1" ht="15.75" hidden="1" x14ac:dyDescent="0.25">
      <c r="A404"/>
      <c r="B404"/>
      <c r="C404"/>
      <c r="D404"/>
      <c r="E404"/>
      <c r="F404"/>
      <c r="G404"/>
      <c r="H404"/>
      <c r="I404"/>
      <c r="J404"/>
      <c r="K404"/>
      <c r="L404"/>
      <c r="M404"/>
      <c r="N404"/>
      <c r="O404"/>
      <c r="P404"/>
      <c r="Q404"/>
      <c r="R404"/>
      <c r="S404"/>
    </row>
    <row r="405" spans="1:19" s="206" customFormat="1" ht="37.5" hidden="1" customHeight="1" x14ac:dyDescent="0.25">
      <c r="A405"/>
      <c r="B405"/>
      <c r="C405"/>
      <c r="D405"/>
      <c r="E405"/>
      <c r="F405"/>
      <c r="G405"/>
      <c r="H405"/>
      <c r="I405"/>
      <c r="J405"/>
      <c r="K405"/>
      <c r="L405"/>
      <c r="M405"/>
      <c r="N405"/>
      <c r="O405"/>
      <c r="P405"/>
      <c r="Q405"/>
      <c r="R405"/>
      <c r="S405"/>
    </row>
    <row r="406" spans="1:19" s="206" customFormat="1" ht="80.099999999999994" hidden="1" customHeight="1" x14ac:dyDescent="0.25">
      <c r="A406"/>
      <c r="B406"/>
      <c r="C406"/>
      <c r="D406"/>
      <c r="E406"/>
      <c r="F406"/>
      <c r="G406"/>
      <c r="H406"/>
      <c r="I406"/>
      <c r="J406"/>
      <c r="K406"/>
      <c r="L406"/>
      <c r="M406"/>
      <c r="N406"/>
      <c r="O406"/>
      <c r="P406"/>
      <c r="Q406"/>
      <c r="R406"/>
      <c r="S406"/>
    </row>
    <row r="407" spans="1:19" s="206" customFormat="1" ht="15.75" hidden="1" x14ac:dyDescent="0.25">
      <c r="A407"/>
      <c r="B407"/>
      <c r="C407"/>
      <c r="D407"/>
      <c r="E407"/>
      <c r="F407"/>
      <c r="G407"/>
      <c r="H407"/>
      <c r="I407"/>
      <c r="J407"/>
      <c r="K407"/>
      <c r="L407"/>
      <c r="M407"/>
      <c r="N407"/>
      <c r="O407"/>
      <c r="P407"/>
      <c r="Q407"/>
      <c r="R407"/>
      <c r="S407"/>
    </row>
    <row r="408" spans="1:19" s="206" customFormat="1" ht="15" hidden="1" customHeight="1" x14ac:dyDescent="0.25">
      <c r="A408"/>
      <c r="B408"/>
      <c r="C408"/>
      <c r="D408"/>
      <c r="E408"/>
      <c r="F408"/>
      <c r="G408"/>
      <c r="H408"/>
      <c r="I408"/>
      <c r="J408"/>
      <c r="K408"/>
      <c r="L408"/>
      <c r="M408"/>
      <c r="N408"/>
      <c r="O408"/>
      <c r="P408"/>
      <c r="Q408"/>
      <c r="R408"/>
      <c r="S408"/>
    </row>
    <row r="409" spans="1:19" s="206" customFormat="1" ht="15.75" hidden="1" x14ac:dyDescent="0.25">
      <c r="A409"/>
      <c r="B409"/>
      <c r="C409"/>
      <c r="D409"/>
      <c r="E409"/>
      <c r="F409"/>
      <c r="G409"/>
      <c r="H409"/>
      <c r="I409"/>
      <c r="J409"/>
      <c r="K409"/>
      <c r="L409"/>
      <c r="M409"/>
      <c r="N409"/>
      <c r="O409"/>
      <c r="P409"/>
      <c r="Q409"/>
      <c r="R409"/>
      <c r="S409"/>
    </row>
    <row r="410" spans="1:19" s="206" customFormat="1" ht="24" hidden="1" customHeight="1" x14ac:dyDescent="0.25">
      <c r="A410"/>
      <c r="B410"/>
      <c r="C410"/>
      <c r="D410"/>
      <c r="E410"/>
      <c r="F410"/>
      <c r="G410"/>
      <c r="H410"/>
      <c r="I410"/>
      <c r="J410"/>
      <c r="K410"/>
      <c r="L410"/>
      <c r="M410"/>
      <c r="N410"/>
      <c r="O410"/>
      <c r="P410"/>
      <c r="Q410"/>
      <c r="R410"/>
      <c r="S410"/>
    </row>
    <row r="411" spans="1:19" s="206" customFormat="1" ht="80.099999999999994" hidden="1" customHeight="1" x14ac:dyDescent="0.25">
      <c r="A411"/>
      <c r="B411"/>
      <c r="C411"/>
      <c r="D411"/>
      <c r="E411"/>
      <c r="F411"/>
      <c r="G411"/>
      <c r="H411"/>
      <c r="I411"/>
      <c r="J411"/>
      <c r="K411"/>
      <c r="L411"/>
      <c r="M411"/>
      <c r="N411"/>
      <c r="O411"/>
      <c r="P411"/>
      <c r="Q411"/>
      <c r="R411"/>
      <c r="S411"/>
    </row>
    <row r="412" spans="1:19" s="206" customFormat="1" ht="15.75" hidden="1" x14ac:dyDescent="0.25">
      <c r="A412"/>
      <c r="B412"/>
      <c r="C412"/>
      <c r="D412"/>
      <c r="E412"/>
      <c r="F412"/>
      <c r="G412"/>
      <c r="H412"/>
      <c r="I412"/>
      <c r="J412"/>
      <c r="K412"/>
      <c r="L412"/>
      <c r="M412"/>
      <c r="N412"/>
      <c r="O412"/>
      <c r="P412"/>
      <c r="Q412"/>
      <c r="R412"/>
      <c r="S412"/>
    </row>
    <row r="413" spans="1:19" s="206" customFormat="1" ht="15.75" hidden="1" x14ac:dyDescent="0.25">
      <c r="A413"/>
      <c r="B413"/>
      <c r="C413"/>
      <c r="D413"/>
      <c r="E413"/>
      <c r="F413"/>
      <c r="G413"/>
      <c r="H413"/>
      <c r="I413"/>
      <c r="J413"/>
      <c r="K413"/>
      <c r="L413"/>
      <c r="M413"/>
      <c r="N413"/>
      <c r="O413"/>
      <c r="P413"/>
      <c r="Q413"/>
      <c r="R413"/>
      <c r="S413"/>
    </row>
    <row r="414" spans="1:19" s="206" customFormat="1" ht="15.75" hidden="1" x14ac:dyDescent="0.25">
      <c r="A414"/>
      <c r="B414"/>
      <c r="C414"/>
      <c r="D414"/>
      <c r="E414"/>
      <c r="F414"/>
      <c r="G414"/>
      <c r="H414"/>
      <c r="I414"/>
      <c r="J414"/>
      <c r="K414"/>
      <c r="L414"/>
      <c r="M414"/>
      <c r="N414"/>
      <c r="O414"/>
      <c r="P414"/>
      <c r="Q414"/>
      <c r="R414"/>
      <c r="S414"/>
    </row>
    <row r="415" spans="1:19" s="206" customFormat="1" ht="15.75" hidden="1" x14ac:dyDescent="0.25">
      <c r="A415"/>
      <c r="B415"/>
      <c r="C415"/>
      <c r="D415"/>
      <c r="E415"/>
      <c r="F415"/>
      <c r="G415"/>
      <c r="H415"/>
      <c r="I415"/>
      <c r="J415"/>
      <c r="K415"/>
      <c r="L415"/>
      <c r="M415"/>
      <c r="N415"/>
      <c r="O415"/>
      <c r="P415"/>
      <c r="Q415"/>
      <c r="R415"/>
      <c r="S415"/>
    </row>
    <row r="416" spans="1:19" s="206" customFormat="1" ht="15.75" hidden="1" x14ac:dyDescent="0.25">
      <c r="A416"/>
      <c r="B416"/>
      <c r="C416"/>
      <c r="D416"/>
      <c r="E416"/>
      <c r="F416"/>
      <c r="G416"/>
      <c r="H416"/>
      <c r="I416"/>
      <c r="J416"/>
      <c r="K416"/>
      <c r="L416"/>
      <c r="M416"/>
      <c r="N416"/>
      <c r="O416"/>
      <c r="P416"/>
      <c r="Q416"/>
      <c r="R416"/>
      <c r="S416"/>
    </row>
    <row r="417" spans="1:19" s="206" customFormat="1" ht="15.75" hidden="1" x14ac:dyDescent="0.25">
      <c r="A417"/>
      <c r="B417"/>
      <c r="C417"/>
      <c r="D417"/>
      <c r="E417"/>
      <c r="F417"/>
      <c r="G417"/>
      <c r="H417"/>
      <c r="I417"/>
      <c r="J417"/>
      <c r="K417"/>
      <c r="L417"/>
      <c r="M417"/>
      <c r="N417"/>
      <c r="O417"/>
      <c r="P417"/>
      <c r="Q417"/>
      <c r="R417"/>
      <c r="S417"/>
    </row>
    <row r="418" spans="1:19" s="206" customFormat="1" ht="15.75" hidden="1" x14ac:dyDescent="0.25">
      <c r="A418"/>
      <c r="B418"/>
      <c r="C418"/>
      <c r="D418"/>
      <c r="E418"/>
      <c r="F418"/>
      <c r="G418"/>
      <c r="H418"/>
      <c r="I418"/>
      <c r="J418"/>
      <c r="K418"/>
      <c r="L418"/>
      <c r="M418"/>
      <c r="N418"/>
      <c r="O418"/>
      <c r="P418"/>
      <c r="Q418"/>
      <c r="R418"/>
      <c r="S418"/>
    </row>
    <row r="419" spans="1:19" s="206" customFormat="1" ht="15.75" hidden="1" x14ac:dyDescent="0.25">
      <c r="A419"/>
      <c r="B419"/>
      <c r="C419"/>
      <c r="D419"/>
      <c r="E419"/>
      <c r="F419"/>
      <c r="G419"/>
      <c r="H419"/>
      <c r="I419"/>
      <c r="J419"/>
      <c r="K419"/>
      <c r="L419"/>
      <c r="M419"/>
      <c r="N419"/>
      <c r="O419"/>
      <c r="P419"/>
      <c r="Q419"/>
      <c r="R419"/>
      <c r="S419"/>
    </row>
    <row r="420" spans="1:19" s="206" customFormat="1" ht="15.75" hidden="1" x14ac:dyDescent="0.25">
      <c r="A420"/>
      <c r="B420"/>
      <c r="C420"/>
      <c r="D420"/>
      <c r="E420"/>
      <c r="F420"/>
      <c r="G420"/>
      <c r="H420"/>
      <c r="I420"/>
      <c r="J420"/>
      <c r="K420"/>
      <c r="L420"/>
      <c r="M420"/>
      <c r="N420"/>
      <c r="O420"/>
      <c r="P420"/>
      <c r="Q420"/>
      <c r="R420"/>
      <c r="S420"/>
    </row>
    <row r="421" spans="1:19" s="206" customFormat="1" ht="15.75" hidden="1" x14ac:dyDescent="0.25">
      <c r="A421"/>
      <c r="B421"/>
      <c r="C421"/>
      <c r="D421"/>
      <c r="E421"/>
      <c r="F421"/>
      <c r="G421"/>
      <c r="H421"/>
      <c r="I421"/>
      <c r="J421"/>
      <c r="K421"/>
      <c r="L421"/>
      <c r="M421"/>
      <c r="N421"/>
      <c r="O421"/>
      <c r="P421"/>
      <c r="Q421"/>
      <c r="R421"/>
      <c r="S421"/>
    </row>
    <row r="422" spans="1:19" s="206" customFormat="1" ht="15.75" hidden="1" x14ac:dyDescent="0.25">
      <c r="A422"/>
      <c r="B422"/>
      <c r="C422"/>
      <c r="D422"/>
      <c r="E422"/>
      <c r="F422"/>
      <c r="G422"/>
      <c r="H422"/>
      <c r="I422"/>
      <c r="J422"/>
      <c r="K422"/>
      <c r="L422"/>
      <c r="M422"/>
      <c r="N422"/>
      <c r="O422"/>
      <c r="P422"/>
      <c r="Q422"/>
      <c r="R422"/>
      <c r="S422"/>
    </row>
    <row r="423" spans="1:19" s="206" customFormat="1" ht="15.75" hidden="1" x14ac:dyDescent="0.25">
      <c r="A423"/>
      <c r="B423"/>
      <c r="C423"/>
      <c r="D423"/>
      <c r="E423"/>
      <c r="F423"/>
      <c r="G423"/>
      <c r="H423"/>
      <c r="I423"/>
      <c r="J423"/>
      <c r="K423"/>
      <c r="L423"/>
      <c r="M423"/>
      <c r="N423"/>
      <c r="O423"/>
      <c r="P423"/>
      <c r="Q423"/>
      <c r="R423"/>
      <c r="S423"/>
    </row>
    <row r="424" spans="1:19" s="206" customFormat="1" ht="15.75" hidden="1" x14ac:dyDescent="0.25">
      <c r="A424"/>
      <c r="B424"/>
      <c r="C424"/>
      <c r="D424"/>
      <c r="E424"/>
      <c r="F424"/>
      <c r="G424"/>
      <c r="H424"/>
      <c r="I424"/>
      <c r="J424"/>
      <c r="K424"/>
      <c r="L424"/>
      <c r="M424"/>
      <c r="N424"/>
      <c r="O424"/>
      <c r="P424"/>
      <c r="Q424"/>
      <c r="R424"/>
      <c r="S424"/>
    </row>
    <row r="425" spans="1:19" s="206" customFormat="1" ht="15.75" hidden="1" x14ac:dyDescent="0.25">
      <c r="A425"/>
      <c r="B425"/>
      <c r="C425"/>
      <c r="D425"/>
      <c r="E425"/>
      <c r="F425"/>
      <c r="G425"/>
      <c r="H425"/>
      <c r="I425"/>
      <c r="J425"/>
      <c r="K425"/>
      <c r="L425"/>
      <c r="M425"/>
      <c r="N425"/>
      <c r="O425"/>
      <c r="P425"/>
      <c r="Q425"/>
      <c r="R425"/>
      <c r="S425"/>
    </row>
    <row r="426" spans="1:19" s="206" customFormat="1" ht="15.75" hidden="1" x14ac:dyDescent="0.25">
      <c r="A426"/>
      <c r="B426"/>
      <c r="C426"/>
      <c r="D426"/>
      <c r="E426"/>
      <c r="F426"/>
      <c r="G426"/>
      <c r="H426"/>
      <c r="I426"/>
      <c r="J426"/>
      <c r="K426"/>
      <c r="L426"/>
      <c r="M426"/>
      <c r="N426"/>
      <c r="O426"/>
      <c r="P426"/>
      <c r="Q426"/>
      <c r="R426"/>
      <c r="S426"/>
    </row>
    <row r="427" spans="1:19" s="206" customFormat="1" ht="15.75" hidden="1" x14ac:dyDescent="0.25">
      <c r="A427"/>
      <c r="B427"/>
      <c r="C427"/>
      <c r="D427"/>
      <c r="E427"/>
      <c r="F427"/>
      <c r="G427"/>
      <c r="H427"/>
      <c r="I427"/>
      <c r="J427"/>
      <c r="K427"/>
      <c r="L427"/>
      <c r="M427"/>
      <c r="N427"/>
      <c r="O427"/>
      <c r="P427"/>
      <c r="Q427"/>
      <c r="R427"/>
      <c r="S427"/>
    </row>
    <row r="428" spans="1:19" s="206" customFormat="1" ht="15.75" hidden="1" x14ac:dyDescent="0.25">
      <c r="A428"/>
      <c r="B428"/>
      <c r="C428"/>
      <c r="D428"/>
      <c r="E428"/>
      <c r="F428"/>
      <c r="G428"/>
      <c r="H428"/>
      <c r="I428"/>
      <c r="J428"/>
      <c r="K428"/>
      <c r="L428"/>
      <c r="M428"/>
      <c r="N428"/>
      <c r="O428"/>
      <c r="P428"/>
      <c r="Q428"/>
      <c r="R428"/>
      <c r="S428"/>
    </row>
    <row r="429" spans="1:19" s="206" customFormat="1" ht="15.75" hidden="1" x14ac:dyDescent="0.25">
      <c r="A429"/>
      <c r="B429"/>
      <c r="C429"/>
      <c r="D429"/>
      <c r="E429"/>
      <c r="F429"/>
      <c r="G429"/>
      <c r="H429"/>
      <c r="I429"/>
      <c r="J429"/>
      <c r="K429"/>
      <c r="L429"/>
      <c r="M429"/>
      <c r="N429"/>
      <c r="O429"/>
      <c r="P429"/>
      <c r="Q429"/>
      <c r="R429"/>
      <c r="S429"/>
    </row>
    <row r="430" spans="1:19" s="206" customFormat="1" ht="15.75" hidden="1" x14ac:dyDescent="0.25">
      <c r="A430"/>
      <c r="B430"/>
      <c r="C430"/>
      <c r="D430"/>
      <c r="E430"/>
      <c r="F430"/>
      <c r="G430"/>
      <c r="H430"/>
      <c r="I430"/>
      <c r="J430"/>
      <c r="K430"/>
      <c r="L430"/>
      <c r="M430"/>
      <c r="N430"/>
      <c r="O430"/>
      <c r="P430"/>
      <c r="Q430"/>
      <c r="R430"/>
      <c r="S430"/>
    </row>
    <row r="431" spans="1:19" s="206" customFormat="1" ht="15.75" hidden="1" x14ac:dyDescent="0.25">
      <c r="A431"/>
      <c r="B431"/>
      <c r="C431"/>
      <c r="D431"/>
      <c r="E431"/>
      <c r="F431"/>
      <c r="G431"/>
      <c r="H431"/>
      <c r="I431"/>
      <c r="J431"/>
      <c r="K431"/>
      <c r="L431"/>
      <c r="M431"/>
      <c r="N431"/>
      <c r="O431"/>
      <c r="P431"/>
      <c r="Q431"/>
      <c r="R431"/>
      <c r="S431"/>
    </row>
    <row r="432" spans="1:19" s="206" customFormat="1" ht="15.75" hidden="1" x14ac:dyDescent="0.25">
      <c r="A432"/>
      <c r="B432"/>
      <c r="C432"/>
      <c r="D432"/>
      <c r="E432"/>
      <c r="F432"/>
      <c r="G432"/>
      <c r="H432"/>
      <c r="I432"/>
      <c r="J432"/>
      <c r="K432"/>
      <c r="L432"/>
      <c r="M432"/>
      <c r="N432"/>
      <c r="O432"/>
      <c r="P432"/>
      <c r="Q432"/>
      <c r="R432"/>
      <c r="S432"/>
    </row>
    <row r="433" spans="1:19" s="206" customFormat="1" ht="15.75" hidden="1" x14ac:dyDescent="0.25">
      <c r="A433"/>
      <c r="B433"/>
      <c r="C433"/>
      <c r="D433"/>
      <c r="E433"/>
      <c r="F433"/>
      <c r="G433"/>
      <c r="H433"/>
      <c r="I433"/>
      <c r="J433"/>
      <c r="K433"/>
      <c r="L433"/>
      <c r="M433"/>
      <c r="N433"/>
      <c r="O433"/>
      <c r="P433"/>
      <c r="Q433"/>
      <c r="R433"/>
      <c r="S433"/>
    </row>
    <row r="434" spans="1:19" s="206" customFormat="1" ht="15.75" hidden="1" x14ac:dyDescent="0.25">
      <c r="A434"/>
      <c r="B434"/>
      <c r="C434"/>
      <c r="D434"/>
      <c r="E434"/>
      <c r="F434"/>
      <c r="G434"/>
      <c r="H434"/>
      <c r="I434"/>
      <c r="J434"/>
      <c r="K434"/>
      <c r="L434"/>
      <c r="M434"/>
      <c r="N434"/>
      <c r="O434"/>
      <c r="P434"/>
      <c r="Q434"/>
      <c r="R434"/>
      <c r="S434"/>
    </row>
    <row r="435" spans="1:19" s="206" customFormat="1" ht="15.75" hidden="1" x14ac:dyDescent="0.25">
      <c r="A435"/>
      <c r="B435"/>
      <c r="C435"/>
      <c r="D435"/>
      <c r="E435"/>
      <c r="F435"/>
      <c r="G435"/>
      <c r="H435"/>
      <c r="I435"/>
      <c r="J435"/>
      <c r="K435"/>
      <c r="L435"/>
      <c r="M435"/>
      <c r="N435"/>
      <c r="O435"/>
      <c r="P435"/>
      <c r="Q435"/>
      <c r="R435"/>
      <c r="S435"/>
    </row>
    <row r="436" spans="1:19" s="206" customFormat="1" ht="15.75" hidden="1" x14ac:dyDescent="0.25">
      <c r="A436"/>
      <c r="B436"/>
      <c r="C436"/>
      <c r="D436"/>
      <c r="E436"/>
      <c r="F436"/>
      <c r="G436"/>
      <c r="H436"/>
      <c r="I436"/>
      <c r="J436"/>
      <c r="K436"/>
      <c r="L436"/>
      <c r="M436"/>
      <c r="N436"/>
      <c r="O436"/>
      <c r="P436"/>
      <c r="Q436"/>
      <c r="R436"/>
      <c r="S436"/>
    </row>
    <row r="437" spans="1:19" s="206" customFormat="1" ht="15.75" hidden="1" x14ac:dyDescent="0.25">
      <c r="A437"/>
      <c r="B437"/>
      <c r="C437"/>
      <c r="D437"/>
      <c r="E437"/>
      <c r="F437"/>
      <c r="G437"/>
      <c r="H437"/>
      <c r="I437"/>
      <c r="J437"/>
      <c r="K437"/>
      <c r="L437"/>
      <c r="M437"/>
      <c r="N437"/>
      <c r="O437"/>
      <c r="P437"/>
      <c r="Q437"/>
      <c r="R437"/>
      <c r="S437"/>
    </row>
    <row r="438" spans="1:19" s="206" customFormat="1" ht="15.75" hidden="1" x14ac:dyDescent="0.25">
      <c r="A438"/>
      <c r="B438"/>
      <c r="C438"/>
      <c r="D438"/>
      <c r="E438"/>
      <c r="F438"/>
      <c r="G438"/>
      <c r="H438"/>
      <c r="I438"/>
      <c r="J438"/>
      <c r="K438"/>
      <c r="L438"/>
      <c r="M438"/>
      <c r="N438"/>
      <c r="O438"/>
      <c r="P438"/>
      <c r="Q438"/>
      <c r="R438"/>
      <c r="S438"/>
    </row>
    <row r="439" spans="1:19" s="206" customFormat="1" ht="15.75" hidden="1" x14ac:dyDescent="0.25">
      <c r="A439"/>
      <c r="B439"/>
      <c r="C439"/>
      <c r="D439"/>
      <c r="E439"/>
      <c r="F439"/>
      <c r="G439"/>
      <c r="H439"/>
      <c r="I439"/>
      <c r="J439"/>
      <c r="K439"/>
      <c r="L439"/>
      <c r="M439"/>
      <c r="N439"/>
      <c r="O439"/>
      <c r="P439"/>
      <c r="Q439"/>
      <c r="R439"/>
      <c r="S439"/>
    </row>
    <row r="440" spans="1:19" s="206" customFormat="1" ht="15.75" hidden="1" x14ac:dyDescent="0.25">
      <c r="A440"/>
      <c r="B440"/>
      <c r="C440"/>
      <c r="D440"/>
      <c r="E440"/>
      <c r="F440"/>
      <c r="G440"/>
      <c r="H440"/>
      <c r="I440"/>
      <c r="J440"/>
      <c r="K440"/>
      <c r="L440"/>
      <c r="M440"/>
      <c r="N440"/>
      <c r="O440"/>
      <c r="P440"/>
      <c r="Q440"/>
      <c r="R440"/>
      <c r="S440"/>
    </row>
    <row r="441" spans="1:19" s="206" customFormat="1" ht="15.75" hidden="1" x14ac:dyDescent="0.25">
      <c r="A441"/>
      <c r="B441"/>
      <c r="C441"/>
      <c r="D441"/>
      <c r="E441"/>
      <c r="F441"/>
      <c r="G441"/>
      <c r="H441"/>
      <c r="I441"/>
      <c r="J441"/>
      <c r="K441"/>
      <c r="L441"/>
      <c r="M441"/>
      <c r="N441"/>
      <c r="O441"/>
      <c r="P441"/>
      <c r="Q441"/>
      <c r="R441"/>
      <c r="S441"/>
    </row>
    <row r="442" spans="1:19" s="206" customFormat="1" ht="15.75" hidden="1" x14ac:dyDescent="0.25">
      <c r="A442"/>
      <c r="B442"/>
      <c r="C442"/>
      <c r="D442"/>
      <c r="E442"/>
      <c r="F442"/>
      <c r="G442"/>
      <c r="H442"/>
      <c r="I442"/>
      <c r="J442"/>
      <c r="K442"/>
      <c r="L442"/>
      <c r="M442"/>
      <c r="N442"/>
      <c r="O442"/>
      <c r="P442"/>
      <c r="Q442"/>
      <c r="R442"/>
      <c r="S442"/>
    </row>
    <row r="443" spans="1:19" s="206" customFormat="1" ht="15.75" hidden="1" x14ac:dyDescent="0.25">
      <c r="A443"/>
      <c r="B443"/>
      <c r="C443"/>
      <c r="D443"/>
      <c r="E443"/>
      <c r="F443"/>
      <c r="G443"/>
      <c r="H443"/>
      <c r="I443"/>
      <c r="J443"/>
      <c r="K443"/>
      <c r="L443"/>
      <c r="M443"/>
      <c r="N443"/>
      <c r="O443"/>
      <c r="P443"/>
      <c r="Q443"/>
      <c r="R443"/>
      <c r="S443"/>
    </row>
    <row r="444" spans="1:19" s="206" customFormat="1" ht="15" hidden="1" customHeight="1" x14ac:dyDescent="0.25">
      <c r="A444"/>
      <c r="B444"/>
      <c r="C444"/>
      <c r="D444"/>
      <c r="E444"/>
      <c r="F444"/>
      <c r="G444"/>
      <c r="H444"/>
      <c r="I444"/>
      <c r="J444"/>
      <c r="K444"/>
      <c r="L444"/>
      <c r="M444"/>
      <c r="N444"/>
      <c r="O444"/>
      <c r="P444"/>
      <c r="Q444"/>
      <c r="R444"/>
      <c r="S444"/>
    </row>
    <row r="445" spans="1:19" s="206" customFormat="1" ht="15" hidden="1" customHeight="1" x14ac:dyDescent="0.25">
      <c r="A445"/>
      <c r="B445"/>
      <c r="C445"/>
      <c r="D445"/>
      <c r="E445"/>
      <c r="F445"/>
      <c r="G445"/>
      <c r="H445"/>
      <c r="I445"/>
      <c r="J445"/>
      <c r="K445"/>
      <c r="L445"/>
      <c r="M445"/>
      <c r="N445"/>
      <c r="O445"/>
      <c r="P445"/>
      <c r="Q445"/>
      <c r="R445"/>
      <c r="S445"/>
    </row>
    <row r="446" spans="1:19" s="206" customFormat="1" ht="15" hidden="1" customHeight="1" x14ac:dyDescent="0.25">
      <c r="A446"/>
      <c r="B446"/>
      <c r="C446"/>
      <c r="D446"/>
      <c r="E446"/>
      <c r="F446"/>
      <c r="G446"/>
      <c r="H446"/>
      <c r="I446"/>
      <c r="J446"/>
      <c r="K446"/>
      <c r="L446"/>
      <c r="M446"/>
      <c r="N446"/>
      <c r="O446"/>
      <c r="P446"/>
      <c r="Q446"/>
      <c r="R446"/>
      <c r="S446"/>
    </row>
    <row r="447" spans="1:19" s="206" customFormat="1" ht="80.099999999999994" hidden="1" customHeight="1" x14ac:dyDescent="0.25">
      <c r="A447"/>
      <c r="B447"/>
      <c r="C447"/>
      <c r="D447"/>
      <c r="E447"/>
      <c r="F447"/>
      <c r="G447"/>
      <c r="H447"/>
      <c r="I447"/>
      <c r="J447"/>
      <c r="K447"/>
      <c r="L447"/>
      <c r="M447"/>
      <c r="N447"/>
      <c r="O447"/>
      <c r="P447"/>
      <c r="Q447"/>
      <c r="R447"/>
      <c r="S447"/>
    </row>
    <row r="448" spans="1:19" s="206" customFormat="1" ht="15.75" hidden="1" x14ac:dyDescent="0.25">
      <c r="A448"/>
      <c r="B448"/>
      <c r="C448"/>
      <c r="D448"/>
      <c r="E448"/>
      <c r="F448"/>
      <c r="G448"/>
      <c r="H448"/>
      <c r="I448"/>
      <c r="J448"/>
      <c r="K448"/>
      <c r="L448"/>
      <c r="M448"/>
      <c r="N448"/>
      <c r="O448"/>
      <c r="P448"/>
      <c r="Q448"/>
      <c r="R448"/>
      <c r="S448"/>
    </row>
    <row r="449" spans="1:19" s="206" customFormat="1" ht="15.75" hidden="1" x14ac:dyDescent="0.25">
      <c r="A449"/>
      <c r="B449"/>
      <c r="C449"/>
      <c r="D449"/>
      <c r="E449"/>
      <c r="F449"/>
      <c r="G449"/>
      <c r="H449"/>
      <c r="I449"/>
      <c r="J449"/>
      <c r="K449"/>
      <c r="L449"/>
      <c r="M449"/>
      <c r="N449"/>
      <c r="O449"/>
      <c r="P449"/>
      <c r="Q449"/>
      <c r="R449"/>
      <c r="S449"/>
    </row>
    <row r="450" spans="1:19" s="206" customFormat="1" ht="15.75" hidden="1" x14ac:dyDescent="0.25">
      <c r="A450"/>
      <c r="B450"/>
      <c r="C450"/>
      <c r="D450"/>
      <c r="E450"/>
      <c r="F450"/>
      <c r="G450"/>
      <c r="H450"/>
      <c r="I450"/>
      <c r="J450"/>
      <c r="K450"/>
      <c r="L450"/>
      <c r="M450"/>
      <c r="N450"/>
      <c r="O450"/>
      <c r="P450"/>
      <c r="Q450"/>
      <c r="R450"/>
      <c r="S450"/>
    </row>
    <row r="451" spans="1:19" s="206" customFormat="1" ht="15.75" hidden="1" x14ac:dyDescent="0.25">
      <c r="A451"/>
      <c r="B451"/>
      <c r="C451"/>
      <c r="D451"/>
      <c r="E451"/>
      <c r="F451"/>
      <c r="G451"/>
      <c r="H451"/>
      <c r="I451"/>
      <c r="J451"/>
      <c r="K451"/>
      <c r="L451"/>
      <c r="M451"/>
      <c r="N451"/>
      <c r="O451"/>
      <c r="P451"/>
      <c r="Q451"/>
      <c r="R451"/>
      <c r="S451"/>
    </row>
    <row r="452" spans="1:19" s="206" customFormat="1" ht="15.75" hidden="1" x14ac:dyDescent="0.25">
      <c r="A452"/>
      <c r="B452"/>
      <c r="C452"/>
      <c r="D452"/>
      <c r="E452"/>
      <c r="F452"/>
      <c r="G452"/>
      <c r="H452"/>
      <c r="I452"/>
      <c r="J452"/>
      <c r="K452"/>
      <c r="L452"/>
      <c r="M452"/>
      <c r="N452"/>
      <c r="O452"/>
      <c r="P452"/>
      <c r="Q452"/>
      <c r="R452"/>
      <c r="S452"/>
    </row>
    <row r="453" spans="1:19" s="206" customFormat="1" ht="15.75" hidden="1" x14ac:dyDescent="0.25">
      <c r="A453"/>
      <c r="B453"/>
      <c r="C453"/>
      <c r="D453"/>
      <c r="E453"/>
      <c r="F453"/>
      <c r="G453"/>
      <c r="H453"/>
      <c r="I453"/>
      <c r="J453"/>
      <c r="K453"/>
      <c r="L453"/>
      <c r="M453"/>
      <c r="N453"/>
      <c r="O453"/>
      <c r="P453"/>
      <c r="Q453"/>
      <c r="R453"/>
      <c r="S453"/>
    </row>
    <row r="454" spans="1:19" s="206" customFormat="1" ht="15.75" hidden="1" x14ac:dyDescent="0.25">
      <c r="A454"/>
      <c r="B454"/>
      <c r="C454"/>
      <c r="D454"/>
      <c r="E454"/>
      <c r="F454"/>
      <c r="G454"/>
      <c r="H454"/>
      <c r="I454"/>
      <c r="J454"/>
      <c r="K454"/>
      <c r="L454"/>
      <c r="M454"/>
      <c r="N454"/>
      <c r="O454"/>
      <c r="P454"/>
      <c r="Q454"/>
      <c r="R454"/>
      <c r="S454"/>
    </row>
    <row r="455" spans="1:19" s="206" customFormat="1" ht="15.75" hidden="1" x14ac:dyDescent="0.25">
      <c r="A455"/>
      <c r="B455"/>
      <c r="C455"/>
      <c r="D455"/>
      <c r="E455"/>
      <c r="F455"/>
      <c r="G455"/>
      <c r="H455"/>
      <c r="I455"/>
      <c r="J455"/>
      <c r="K455"/>
      <c r="L455"/>
      <c r="M455"/>
      <c r="N455"/>
      <c r="O455"/>
      <c r="P455"/>
      <c r="Q455"/>
      <c r="R455"/>
      <c r="S455"/>
    </row>
    <row r="456" spans="1:19" s="206" customFormat="1" ht="15.75" hidden="1" x14ac:dyDescent="0.25">
      <c r="A456"/>
      <c r="B456"/>
      <c r="C456"/>
      <c r="D456"/>
      <c r="E456"/>
      <c r="F456"/>
      <c r="G456"/>
      <c r="H456"/>
      <c r="I456"/>
      <c r="J456"/>
      <c r="K456"/>
      <c r="L456"/>
      <c r="M456"/>
      <c r="N456"/>
      <c r="O456"/>
      <c r="P456"/>
      <c r="Q456"/>
      <c r="R456"/>
      <c r="S456"/>
    </row>
    <row r="457" spans="1:19" s="206" customFormat="1" ht="15.75" hidden="1" x14ac:dyDescent="0.25">
      <c r="A457"/>
      <c r="B457"/>
      <c r="C457"/>
      <c r="D457"/>
      <c r="E457"/>
      <c r="F457"/>
      <c r="G457"/>
      <c r="H457"/>
      <c r="I457"/>
      <c r="J457"/>
      <c r="K457"/>
      <c r="L457"/>
      <c r="M457"/>
      <c r="N457"/>
      <c r="O457"/>
      <c r="P457"/>
      <c r="Q457"/>
      <c r="R457"/>
      <c r="S457"/>
    </row>
    <row r="458" spans="1:19" s="206" customFormat="1" ht="15.75" hidden="1" x14ac:dyDescent="0.25">
      <c r="A458"/>
      <c r="B458"/>
      <c r="C458"/>
      <c r="D458"/>
      <c r="E458"/>
      <c r="F458"/>
      <c r="G458"/>
      <c r="H458"/>
      <c r="I458"/>
      <c r="J458"/>
      <c r="K458"/>
      <c r="L458"/>
      <c r="M458"/>
      <c r="N458"/>
      <c r="O458"/>
      <c r="P458"/>
      <c r="Q458"/>
      <c r="R458"/>
      <c r="S458"/>
    </row>
    <row r="459" spans="1:19" s="206" customFormat="1" ht="15.75" hidden="1" x14ac:dyDescent="0.25">
      <c r="A459"/>
      <c r="B459"/>
      <c r="C459"/>
      <c r="D459"/>
      <c r="E459"/>
      <c r="F459"/>
      <c r="G459"/>
      <c r="H459"/>
      <c r="I459"/>
      <c r="J459"/>
      <c r="K459"/>
      <c r="L459"/>
      <c r="M459"/>
      <c r="N459"/>
      <c r="O459"/>
      <c r="P459"/>
      <c r="Q459"/>
      <c r="R459"/>
      <c r="S459"/>
    </row>
    <row r="460" spans="1:19" s="206" customFormat="1" ht="15.75" hidden="1" x14ac:dyDescent="0.25">
      <c r="A460"/>
      <c r="B460"/>
      <c r="C460"/>
      <c r="D460"/>
      <c r="E460"/>
      <c r="F460"/>
      <c r="G460"/>
      <c r="H460"/>
      <c r="I460"/>
      <c r="J460"/>
      <c r="K460"/>
      <c r="L460"/>
      <c r="M460"/>
      <c r="N460"/>
      <c r="O460"/>
      <c r="P460"/>
      <c r="Q460"/>
      <c r="R460"/>
      <c r="S460"/>
    </row>
    <row r="461" spans="1:19" s="206" customFormat="1" ht="15.75" hidden="1" x14ac:dyDescent="0.25">
      <c r="A461"/>
      <c r="B461"/>
      <c r="C461"/>
      <c r="D461"/>
      <c r="E461"/>
      <c r="F461"/>
      <c r="G461"/>
      <c r="H461"/>
      <c r="I461"/>
      <c r="J461"/>
      <c r="K461"/>
      <c r="L461"/>
      <c r="M461"/>
      <c r="N461"/>
      <c r="O461"/>
      <c r="P461"/>
      <c r="Q461"/>
      <c r="R461"/>
      <c r="S461"/>
    </row>
    <row r="462" spans="1:19" s="206" customFormat="1" ht="15.75" hidden="1" x14ac:dyDescent="0.25">
      <c r="A462"/>
      <c r="B462"/>
      <c r="C462"/>
      <c r="D462"/>
      <c r="E462"/>
      <c r="F462"/>
      <c r="G462"/>
      <c r="H462"/>
      <c r="I462"/>
      <c r="J462"/>
      <c r="K462"/>
      <c r="L462"/>
      <c r="M462"/>
      <c r="N462"/>
      <c r="O462"/>
      <c r="P462"/>
      <c r="Q462"/>
      <c r="R462"/>
      <c r="S462"/>
    </row>
    <row r="463" spans="1:19" s="206" customFormat="1" ht="15.75" hidden="1" x14ac:dyDescent="0.25">
      <c r="A463"/>
      <c r="B463"/>
      <c r="C463"/>
      <c r="D463"/>
      <c r="E463"/>
      <c r="F463"/>
      <c r="G463"/>
      <c r="H463"/>
      <c r="I463"/>
      <c r="J463"/>
      <c r="K463"/>
      <c r="L463"/>
      <c r="M463"/>
      <c r="N463"/>
      <c r="O463"/>
      <c r="P463"/>
      <c r="Q463"/>
      <c r="R463"/>
      <c r="S463"/>
    </row>
    <row r="464" spans="1:19" s="206" customFormat="1" ht="15.75" hidden="1" x14ac:dyDescent="0.25">
      <c r="A464"/>
      <c r="B464"/>
      <c r="C464"/>
      <c r="D464"/>
      <c r="E464"/>
      <c r="F464"/>
      <c r="G464"/>
      <c r="H464"/>
      <c r="I464"/>
      <c r="J464"/>
      <c r="K464"/>
      <c r="L464"/>
      <c r="M464"/>
      <c r="N464"/>
      <c r="O464"/>
      <c r="P464"/>
      <c r="Q464"/>
      <c r="R464"/>
      <c r="S464"/>
    </row>
    <row r="465" spans="1:19" s="206" customFormat="1" ht="15.75" hidden="1" x14ac:dyDescent="0.25">
      <c r="A465"/>
      <c r="B465"/>
      <c r="C465"/>
      <c r="D465"/>
      <c r="E465"/>
      <c r="F465"/>
      <c r="G465"/>
      <c r="H465"/>
      <c r="I465"/>
      <c r="J465"/>
      <c r="K465"/>
      <c r="L465"/>
      <c r="M465"/>
      <c r="N465"/>
      <c r="O465"/>
      <c r="P465"/>
      <c r="Q465"/>
      <c r="R465"/>
      <c r="S465"/>
    </row>
    <row r="466" spans="1:19" s="206" customFormat="1" ht="15.75" hidden="1" x14ac:dyDescent="0.25">
      <c r="A466"/>
      <c r="B466"/>
      <c r="C466"/>
      <c r="D466"/>
      <c r="E466"/>
      <c r="F466"/>
      <c r="G466"/>
      <c r="H466"/>
      <c r="I466"/>
      <c r="J466"/>
      <c r="K466"/>
      <c r="L466"/>
      <c r="M466"/>
      <c r="N466"/>
      <c r="O466"/>
      <c r="P466"/>
      <c r="Q466"/>
      <c r="R466"/>
      <c r="S466"/>
    </row>
    <row r="467" spans="1:19" s="206" customFormat="1" ht="15.75" hidden="1" x14ac:dyDescent="0.25">
      <c r="A467"/>
      <c r="B467"/>
      <c r="C467"/>
      <c r="D467"/>
      <c r="E467"/>
      <c r="F467"/>
      <c r="G467"/>
      <c r="H467"/>
      <c r="I467"/>
      <c r="J467"/>
      <c r="K467"/>
      <c r="L467"/>
      <c r="M467"/>
      <c r="N467"/>
      <c r="O467"/>
      <c r="P467"/>
      <c r="Q467"/>
      <c r="R467"/>
      <c r="S467"/>
    </row>
    <row r="468" spans="1:19" s="206" customFormat="1" ht="15" hidden="1" customHeight="1" x14ac:dyDescent="0.25">
      <c r="A468"/>
      <c r="B468"/>
      <c r="C468"/>
      <c r="D468"/>
      <c r="E468"/>
      <c r="F468"/>
      <c r="G468"/>
      <c r="H468"/>
      <c r="I468"/>
      <c r="J468"/>
      <c r="K468"/>
      <c r="L468"/>
      <c r="M468"/>
      <c r="N468"/>
      <c r="O468"/>
      <c r="P468"/>
      <c r="Q468"/>
      <c r="R468"/>
      <c r="S468"/>
    </row>
    <row r="469" spans="1:19" s="206" customFormat="1" ht="15" hidden="1" customHeight="1" x14ac:dyDescent="0.25">
      <c r="A469"/>
      <c r="B469"/>
      <c r="C469"/>
      <c r="D469"/>
      <c r="E469"/>
      <c r="F469"/>
      <c r="G469"/>
      <c r="H469"/>
      <c r="I469"/>
      <c r="J469"/>
      <c r="K469"/>
      <c r="L469"/>
      <c r="M469"/>
      <c r="N469"/>
      <c r="O469"/>
      <c r="P469"/>
      <c r="Q469"/>
      <c r="R469"/>
      <c r="S469"/>
    </row>
    <row r="470" spans="1:19" s="206" customFormat="1" ht="15.75" hidden="1" x14ac:dyDescent="0.25">
      <c r="A470"/>
      <c r="B470"/>
      <c r="C470"/>
      <c r="D470"/>
      <c r="E470"/>
      <c r="F470"/>
      <c r="G470"/>
      <c r="H470"/>
      <c r="I470"/>
      <c r="J470"/>
      <c r="K470"/>
      <c r="L470"/>
      <c r="M470"/>
      <c r="N470"/>
      <c r="O470"/>
      <c r="P470"/>
      <c r="Q470"/>
      <c r="R470"/>
      <c r="S470"/>
    </row>
    <row r="471" spans="1:19" s="206" customFormat="1" ht="37.5" hidden="1" customHeight="1" x14ac:dyDescent="0.25">
      <c r="A471"/>
      <c r="B471"/>
      <c r="C471"/>
      <c r="D471"/>
      <c r="E471"/>
      <c r="F471"/>
      <c r="G471"/>
      <c r="H471"/>
      <c r="I471"/>
      <c r="J471"/>
      <c r="K471"/>
      <c r="L471"/>
      <c r="M471"/>
      <c r="N471"/>
      <c r="O471"/>
      <c r="P471"/>
      <c r="Q471"/>
      <c r="R471"/>
      <c r="S471"/>
    </row>
    <row r="472" spans="1:19" s="206" customFormat="1" ht="80.099999999999994" hidden="1" customHeight="1" x14ac:dyDescent="0.25">
      <c r="A472"/>
      <c r="B472"/>
      <c r="C472"/>
      <c r="D472"/>
      <c r="E472"/>
      <c r="F472"/>
      <c r="G472"/>
      <c r="H472"/>
      <c r="I472"/>
      <c r="J472"/>
      <c r="K472"/>
      <c r="L472"/>
      <c r="M472"/>
      <c r="N472"/>
      <c r="O472"/>
      <c r="P472"/>
      <c r="Q472"/>
      <c r="R472"/>
      <c r="S472"/>
    </row>
    <row r="473" spans="1:19" s="206" customFormat="1" ht="15.75" hidden="1" x14ac:dyDescent="0.25">
      <c r="A473"/>
      <c r="B473"/>
      <c r="C473"/>
      <c r="D473"/>
      <c r="E473"/>
      <c r="F473"/>
      <c r="G473"/>
      <c r="H473"/>
      <c r="I473"/>
      <c r="J473"/>
      <c r="K473"/>
      <c r="L473"/>
      <c r="M473"/>
      <c r="N473"/>
      <c r="O473"/>
      <c r="P473"/>
      <c r="Q473"/>
      <c r="R473"/>
      <c r="S473"/>
    </row>
    <row r="474" spans="1:19" s="206" customFormat="1" ht="15" hidden="1" customHeight="1" x14ac:dyDescent="0.25">
      <c r="A474"/>
      <c r="B474"/>
      <c r="C474"/>
      <c r="D474"/>
      <c r="E474"/>
      <c r="F474"/>
      <c r="G474"/>
      <c r="H474"/>
      <c r="I474"/>
      <c r="J474"/>
      <c r="K474"/>
      <c r="L474"/>
      <c r="M474"/>
      <c r="N474"/>
      <c r="O474"/>
      <c r="P474"/>
      <c r="Q474"/>
      <c r="R474"/>
      <c r="S474"/>
    </row>
    <row r="475" spans="1:19" s="206" customFormat="1" ht="15.75" hidden="1" x14ac:dyDescent="0.25">
      <c r="A475"/>
      <c r="B475"/>
      <c r="C475"/>
      <c r="D475"/>
      <c r="E475"/>
      <c r="F475"/>
      <c r="G475"/>
      <c r="H475"/>
      <c r="I475"/>
      <c r="J475"/>
      <c r="K475"/>
      <c r="L475"/>
      <c r="M475"/>
      <c r="N475"/>
      <c r="O475"/>
      <c r="P475"/>
      <c r="Q475"/>
      <c r="R475"/>
      <c r="S475"/>
    </row>
    <row r="476" spans="1:19" s="206" customFormat="1" ht="24" hidden="1" customHeight="1" x14ac:dyDescent="0.25">
      <c r="A476"/>
      <c r="B476"/>
      <c r="C476"/>
      <c r="D476"/>
      <c r="E476"/>
      <c r="F476"/>
      <c r="G476"/>
      <c r="H476"/>
      <c r="I476"/>
      <c r="J476"/>
      <c r="K476"/>
      <c r="L476"/>
      <c r="M476"/>
      <c r="N476"/>
      <c r="O476"/>
      <c r="P476"/>
      <c r="Q476"/>
      <c r="R476"/>
      <c r="S476"/>
    </row>
    <row r="477" spans="1:19" s="206" customFormat="1" ht="80.099999999999994" hidden="1" customHeight="1" x14ac:dyDescent="0.25">
      <c r="A477"/>
      <c r="B477"/>
      <c r="C477"/>
      <c r="D477"/>
      <c r="E477"/>
      <c r="F477"/>
      <c r="G477"/>
      <c r="H477"/>
      <c r="I477"/>
      <c r="J477"/>
      <c r="K477"/>
      <c r="L477"/>
      <c r="M477"/>
      <c r="N477"/>
      <c r="O477"/>
      <c r="P477"/>
      <c r="Q477"/>
      <c r="R477"/>
      <c r="S477"/>
    </row>
    <row r="478" spans="1:19" s="206" customFormat="1" ht="15.75" hidden="1" x14ac:dyDescent="0.25">
      <c r="A478"/>
      <c r="B478"/>
      <c r="C478"/>
      <c r="D478"/>
      <c r="E478"/>
      <c r="F478"/>
      <c r="G478"/>
      <c r="H478"/>
      <c r="I478"/>
      <c r="J478"/>
      <c r="K478"/>
      <c r="L478"/>
      <c r="M478"/>
      <c r="N478"/>
      <c r="O478"/>
      <c r="P478"/>
      <c r="Q478"/>
      <c r="R478"/>
      <c r="S478"/>
    </row>
    <row r="479" spans="1:19" s="206" customFormat="1" ht="15.75" hidden="1" x14ac:dyDescent="0.25">
      <c r="A479"/>
      <c r="B479"/>
      <c r="C479"/>
      <c r="D479"/>
      <c r="E479"/>
      <c r="F479"/>
      <c r="G479"/>
      <c r="H479"/>
      <c r="I479"/>
      <c r="J479"/>
      <c r="K479"/>
      <c r="L479"/>
      <c r="M479"/>
      <c r="N479"/>
      <c r="O479"/>
      <c r="P479"/>
      <c r="Q479"/>
      <c r="R479"/>
      <c r="S479"/>
    </row>
    <row r="480" spans="1:19" s="206" customFormat="1" ht="15.75" hidden="1" x14ac:dyDescent="0.25">
      <c r="A480"/>
      <c r="B480"/>
      <c r="C480"/>
      <c r="D480"/>
      <c r="E480"/>
      <c r="F480"/>
      <c r="G480"/>
      <c r="H480"/>
      <c r="I480"/>
      <c r="J480"/>
      <c r="K480"/>
      <c r="L480"/>
      <c r="M480"/>
      <c r="N480"/>
      <c r="O480"/>
      <c r="P480"/>
      <c r="Q480"/>
      <c r="R480"/>
      <c r="S480"/>
    </row>
    <row r="481" spans="1:19" s="206" customFormat="1" ht="15.75" hidden="1" x14ac:dyDescent="0.25">
      <c r="A481"/>
      <c r="B481"/>
      <c r="C481"/>
      <c r="D481"/>
      <c r="E481"/>
      <c r="F481"/>
      <c r="G481"/>
      <c r="H481"/>
      <c r="I481"/>
      <c r="J481"/>
      <c r="K481"/>
      <c r="L481"/>
      <c r="M481"/>
      <c r="N481"/>
      <c r="O481"/>
      <c r="P481"/>
      <c r="Q481"/>
      <c r="R481"/>
      <c r="S481"/>
    </row>
    <row r="482" spans="1:19" s="206" customFormat="1" ht="15.75" hidden="1" x14ac:dyDescent="0.25">
      <c r="A482"/>
      <c r="B482"/>
      <c r="C482"/>
      <c r="D482"/>
      <c r="E482"/>
      <c r="F482"/>
      <c r="G482"/>
      <c r="H482"/>
      <c r="I482"/>
      <c r="J482"/>
      <c r="K482"/>
      <c r="L482"/>
      <c r="M482"/>
      <c r="N482"/>
      <c r="O482"/>
      <c r="P482"/>
      <c r="Q482"/>
      <c r="R482"/>
      <c r="S482"/>
    </row>
    <row r="483" spans="1:19" s="206" customFormat="1" ht="15.75" hidden="1" x14ac:dyDescent="0.25">
      <c r="A483"/>
      <c r="B483"/>
      <c r="C483"/>
      <c r="D483"/>
      <c r="E483"/>
      <c r="F483"/>
      <c r="G483"/>
      <c r="H483"/>
      <c r="I483"/>
      <c r="J483"/>
      <c r="K483"/>
      <c r="L483"/>
      <c r="M483"/>
      <c r="N483"/>
      <c r="O483"/>
      <c r="P483"/>
      <c r="Q483"/>
      <c r="R483"/>
      <c r="S483"/>
    </row>
    <row r="484" spans="1:19" s="206" customFormat="1" ht="15.75" hidden="1" x14ac:dyDescent="0.25">
      <c r="A484"/>
      <c r="B484"/>
      <c r="C484"/>
      <c r="D484"/>
      <c r="E484"/>
      <c r="F484"/>
      <c r="G484"/>
      <c r="H484"/>
      <c r="I484"/>
      <c r="J484"/>
      <c r="K484"/>
      <c r="L484"/>
      <c r="M484"/>
      <c r="N484"/>
      <c r="O484"/>
      <c r="P484"/>
      <c r="Q484"/>
      <c r="R484"/>
      <c r="S484"/>
    </row>
    <row r="485" spans="1:19" s="206" customFormat="1" ht="15.75" hidden="1" x14ac:dyDescent="0.25">
      <c r="A485"/>
      <c r="B485"/>
      <c r="C485"/>
      <c r="D485"/>
      <c r="E485"/>
      <c r="F485"/>
      <c r="G485"/>
      <c r="H485"/>
      <c r="I485"/>
      <c r="J485"/>
      <c r="K485"/>
      <c r="L485"/>
      <c r="M485"/>
      <c r="N485"/>
      <c r="O485"/>
      <c r="P485"/>
      <c r="Q485"/>
      <c r="R485"/>
      <c r="S485"/>
    </row>
    <row r="486" spans="1:19" s="206" customFormat="1" ht="15.75" hidden="1" x14ac:dyDescent="0.25">
      <c r="A486"/>
      <c r="B486"/>
      <c r="C486"/>
      <c r="D486"/>
      <c r="E486"/>
      <c r="F486"/>
      <c r="G486"/>
      <c r="H486"/>
      <c r="I486"/>
      <c r="J486"/>
      <c r="K486"/>
      <c r="L486"/>
      <c r="M486"/>
      <c r="N486"/>
      <c r="O486"/>
      <c r="P486"/>
      <c r="Q486"/>
      <c r="R486"/>
      <c r="S486"/>
    </row>
    <row r="487" spans="1:19" s="206" customFormat="1" ht="15.75" hidden="1" x14ac:dyDescent="0.25">
      <c r="A487"/>
      <c r="B487"/>
      <c r="C487"/>
      <c r="D487"/>
      <c r="E487"/>
      <c r="F487"/>
      <c r="G487"/>
      <c r="H487"/>
      <c r="I487"/>
      <c r="J487"/>
      <c r="K487"/>
      <c r="L487"/>
      <c r="M487"/>
      <c r="N487"/>
      <c r="O487"/>
      <c r="P487"/>
      <c r="Q487"/>
      <c r="R487"/>
      <c r="S487"/>
    </row>
    <row r="488" spans="1:19" s="206" customFormat="1" ht="15.75" hidden="1" x14ac:dyDescent="0.25">
      <c r="A488"/>
      <c r="B488"/>
      <c r="C488"/>
      <c r="D488"/>
      <c r="E488"/>
      <c r="F488"/>
      <c r="G488"/>
      <c r="H488"/>
      <c r="I488"/>
      <c r="J488"/>
      <c r="K488"/>
      <c r="L488"/>
      <c r="M488"/>
      <c r="N488"/>
      <c r="O488"/>
      <c r="P488"/>
      <c r="Q488"/>
      <c r="R488"/>
      <c r="S488"/>
    </row>
    <row r="489" spans="1:19" s="206" customFormat="1" ht="15.75" hidden="1" x14ac:dyDescent="0.25">
      <c r="A489"/>
      <c r="B489"/>
      <c r="C489"/>
      <c r="D489"/>
      <c r="E489"/>
      <c r="F489"/>
      <c r="G489"/>
      <c r="H489"/>
      <c r="I489"/>
      <c r="J489"/>
      <c r="K489"/>
      <c r="L489"/>
      <c r="M489"/>
      <c r="N489"/>
      <c r="O489"/>
      <c r="P489"/>
      <c r="Q489"/>
      <c r="R489"/>
      <c r="S489"/>
    </row>
    <row r="490" spans="1:19" s="206" customFormat="1" ht="15.75" hidden="1" x14ac:dyDescent="0.25">
      <c r="A490"/>
      <c r="B490"/>
      <c r="C490"/>
      <c r="D490"/>
      <c r="E490"/>
      <c r="F490"/>
      <c r="G490"/>
      <c r="H490"/>
      <c r="I490"/>
      <c r="J490"/>
      <c r="K490"/>
      <c r="L490"/>
      <c r="M490"/>
      <c r="N490"/>
      <c r="O490"/>
      <c r="P490"/>
      <c r="Q490"/>
      <c r="R490"/>
      <c r="S490"/>
    </row>
    <row r="491" spans="1:19" s="206" customFormat="1" ht="15.75" hidden="1" x14ac:dyDescent="0.25">
      <c r="A491"/>
      <c r="B491"/>
      <c r="C491"/>
      <c r="D491"/>
      <c r="E491"/>
      <c r="F491"/>
      <c r="G491"/>
      <c r="H491"/>
      <c r="I491"/>
      <c r="J491"/>
      <c r="K491"/>
      <c r="L491"/>
      <c r="M491"/>
      <c r="N491"/>
      <c r="O491"/>
      <c r="P491"/>
      <c r="Q491"/>
      <c r="R491"/>
      <c r="S491"/>
    </row>
    <row r="492" spans="1:19" s="206" customFormat="1" ht="15.75" hidden="1" x14ac:dyDescent="0.25">
      <c r="A492"/>
      <c r="B492"/>
      <c r="C492"/>
      <c r="D492"/>
      <c r="E492"/>
      <c r="F492"/>
      <c r="G492"/>
      <c r="H492"/>
      <c r="I492"/>
      <c r="J492"/>
      <c r="K492"/>
      <c r="L492"/>
      <c r="M492"/>
      <c r="N492"/>
      <c r="O492"/>
      <c r="P492"/>
      <c r="Q492"/>
      <c r="R492"/>
      <c r="S492"/>
    </row>
    <row r="493" spans="1:19" s="206" customFormat="1" ht="15.75" hidden="1" x14ac:dyDescent="0.25">
      <c r="A493"/>
      <c r="B493"/>
      <c r="C493"/>
      <c r="D493"/>
      <c r="E493"/>
      <c r="F493"/>
      <c r="G493"/>
      <c r="H493"/>
      <c r="I493"/>
      <c r="J493"/>
      <c r="K493"/>
      <c r="L493"/>
      <c r="M493"/>
      <c r="N493"/>
      <c r="O493"/>
      <c r="P493"/>
      <c r="Q493"/>
      <c r="R493"/>
      <c r="S493"/>
    </row>
    <row r="494" spans="1:19" s="206" customFormat="1" ht="15.75" hidden="1" x14ac:dyDescent="0.25">
      <c r="A494"/>
      <c r="B494"/>
      <c r="C494"/>
      <c r="D494"/>
      <c r="E494"/>
      <c r="F494"/>
      <c r="G494"/>
      <c r="H494"/>
      <c r="I494"/>
      <c r="J494"/>
      <c r="K494"/>
      <c r="L494"/>
      <c r="M494"/>
      <c r="N494"/>
      <c r="O494"/>
      <c r="P494"/>
      <c r="Q494"/>
      <c r="R494"/>
      <c r="S494"/>
    </row>
    <row r="495" spans="1:19" s="206" customFormat="1" ht="15.75" hidden="1" x14ac:dyDescent="0.25">
      <c r="A495"/>
      <c r="B495"/>
      <c r="C495"/>
      <c r="D495"/>
      <c r="E495"/>
      <c r="F495"/>
      <c r="G495"/>
      <c r="H495"/>
      <c r="I495"/>
      <c r="J495"/>
      <c r="K495"/>
      <c r="L495"/>
      <c r="M495"/>
      <c r="N495"/>
      <c r="O495"/>
      <c r="P495"/>
      <c r="Q495"/>
      <c r="R495"/>
      <c r="S495"/>
    </row>
    <row r="496" spans="1:19" s="206" customFormat="1" ht="15.75" hidden="1" x14ac:dyDescent="0.25">
      <c r="A496"/>
      <c r="B496"/>
      <c r="C496"/>
      <c r="D496"/>
      <c r="E496"/>
      <c r="F496"/>
      <c r="G496"/>
      <c r="H496"/>
      <c r="I496"/>
      <c r="J496"/>
      <c r="K496"/>
      <c r="L496"/>
      <c r="M496"/>
      <c r="N496"/>
      <c r="O496"/>
      <c r="P496"/>
      <c r="Q496"/>
      <c r="R496"/>
      <c r="S496"/>
    </row>
    <row r="497" spans="1:19" s="206" customFormat="1" ht="15.75" hidden="1" x14ac:dyDescent="0.25">
      <c r="A497"/>
      <c r="B497"/>
      <c r="C497"/>
      <c r="D497"/>
      <c r="E497"/>
      <c r="F497"/>
      <c r="G497"/>
      <c r="H497"/>
      <c r="I497"/>
      <c r="J497"/>
      <c r="K497"/>
      <c r="L497"/>
      <c r="M497"/>
      <c r="N497"/>
      <c r="O497"/>
      <c r="P497"/>
      <c r="Q497"/>
      <c r="R497"/>
      <c r="S497"/>
    </row>
    <row r="498" spans="1:19" s="206" customFormat="1" ht="15.75" hidden="1" x14ac:dyDescent="0.25">
      <c r="A498"/>
      <c r="B498"/>
      <c r="C498"/>
      <c r="D498"/>
      <c r="E498"/>
      <c r="F498"/>
      <c r="G498"/>
      <c r="H498"/>
      <c r="I498"/>
      <c r="J498"/>
      <c r="K498"/>
      <c r="L498"/>
      <c r="M498"/>
      <c r="N498"/>
      <c r="O498"/>
      <c r="P498"/>
      <c r="Q498"/>
      <c r="R498"/>
      <c r="S498"/>
    </row>
    <row r="499" spans="1:19" s="206" customFormat="1" ht="15.75" hidden="1" x14ac:dyDescent="0.25">
      <c r="A499"/>
      <c r="B499"/>
      <c r="C499"/>
      <c r="D499"/>
      <c r="E499"/>
      <c r="F499"/>
      <c r="G499"/>
      <c r="H499"/>
      <c r="I499"/>
      <c r="J499"/>
      <c r="K499"/>
      <c r="L499"/>
      <c r="M499"/>
      <c r="N499"/>
      <c r="O499"/>
      <c r="P499"/>
      <c r="Q499"/>
      <c r="R499"/>
      <c r="S499"/>
    </row>
    <row r="500" spans="1:19" s="206" customFormat="1" ht="15.75" hidden="1" x14ac:dyDescent="0.25">
      <c r="A500"/>
      <c r="B500"/>
      <c r="C500"/>
      <c r="D500"/>
      <c r="E500"/>
      <c r="F500"/>
      <c r="G500"/>
      <c r="H500"/>
      <c r="I500"/>
      <c r="J500"/>
      <c r="K500"/>
      <c r="L500"/>
      <c r="M500"/>
      <c r="N500"/>
      <c r="O500"/>
      <c r="P500"/>
      <c r="Q500"/>
      <c r="R500"/>
      <c r="S500"/>
    </row>
    <row r="501" spans="1:19" s="206" customFormat="1" ht="15.75" hidden="1" x14ac:dyDescent="0.25">
      <c r="A501"/>
      <c r="B501"/>
      <c r="C501"/>
      <c r="D501"/>
      <c r="E501"/>
      <c r="F501"/>
      <c r="G501"/>
      <c r="H501"/>
      <c r="I501"/>
      <c r="J501"/>
      <c r="K501"/>
      <c r="L501"/>
      <c r="M501"/>
      <c r="N501"/>
      <c r="O501"/>
      <c r="P501"/>
      <c r="Q501"/>
      <c r="R501"/>
      <c r="S501"/>
    </row>
    <row r="502" spans="1:19" s="206" customFormat="1" ht="15.75" hidden="1" x14ac:dyDescent="0.25">
      <c r="A502"/>
      <c r="B502"/>
      <c r="C502"/>
      <c r="D502"/>
      <c r="E502"/>
      <c r="F502"/>
      <c r="G502"/>
      <c r="H502"/>
      <c r="I502"/>
      <c r="J502"/>
      <c r="K502"/>
      <c r="L502"/>
      <c r="M502"/>
      <c r="N502"/>
      <c r="O502"/>
      <c r="P502"/>
      <c r="Q502"/>
      <c r="R502"/>
      <c r="S502"/>
    </row>
    <row r="503" spans="1:19" s="206" customFormat="1" ht="15.75" hidden="1" x14ac:dyDescent="0.25">
      <c r="A503"/>
      <c r="B503"/>
      <c r="C503"/>
      <c r="D503"/>
      <c r="E503"/>
      <c r="F503"/>
      <c r="G503"/>
      <c r="H503"/>
      <c r="I503"/>
      <c r="J503"/>
      <c r="K503"/>
      <c r="L503"/>
      <c r="M503"/>
      <c r="N503"/>
      <c r="O503"/>
      <c r="P503"/>
      <c r="Q503"/>
      <c r="R503"/>
      <c r="S503"/>
    </row>
    <row r="504" spans="1:19" s="206" customFormat="1" ht="15.75" hidden="1" x14ac:dyDescent="0.25">
      <c r="A504"/>
      <c r="B504"/>
      <c r="C504"/>
      <c r="D504"/>
      <c r="E504"/>
      <c r="F504"/>
      <c r="G504"/>
      <c r="H504"/>
      <c r="I504"/>
      <c r="J504"/>
      <c r="K504"/>
      <c r="L504"/>
      <c r="M504"/>
      <c r="N504"/>
      <c r="O504"/>
      <c r="P504"/>
      <c r="Q504"/>
      <c r="R504"/>
      <c r="S504"/>
    </row>
    <row r="505" spans="1:19" s="206" customFormat="1" ht="15.75" hidden="1" x14ac:dyDescent="0.25">
      <c r="A505"/>
      <c r="B505"/>
      <c r="C505"/>
      <c r="D505"/>
      <c r="E505"/>
      <c r="F505"/>
      <c r="G505"/>
      <c r="H505"/>
      <c r="I505"/>
      <c r="J505"/>
      <c r="K505"/>
      <c r="L505"/>
      <c r="M505"/>
      <c r="N505"/>
      <c r="O505"/>
      <c r="P505"/>
      <c r="Q505"/>
      <c r="R505"/>
      <c r="S505"/>
    </row>
    <row r="506" spans="1:19" s="206" customFormat="1" ht="15.75" hidden="1" x14ac:dyDescent="0.25">
      <c r="A506"/>
      <c r="B506"/>
      <c r="C506"/>
      <c r="D506"/>
      <c r="E506"/>
      <c r="F506"/>
      <c r="G506"/>
      <c r="H506"/>
      <c r="I506"/>
      <c r="J506"/>
      <c r="K506"/>
      <c r="L506"/>
      <c r="M506"/>
      <c r="N506"/>
      <c r="O506"/>
      <c r="P506"/>
      <c r="Q506"/>
      <c r="R506"/>
      <c r="S506"/>
    </row>
    <row r="507" spans="1:19" s="206" customFormat="1" ht="15.75" hidden="1" x14ac:dyDescent="0.25">
      <c r="A507"/>
      <c r="B507"/>
      <c r="C507"/>
      <c r="D507"/>
      <c r="E507"/>
      <c r="F507"/>
      <c r="G507"/>
      <c r="H507"/>
      <c r="I507"/>
      <c r="J507"/>
      <c r="K507"/>
      <c r="L507"/>
      <c r="M507"/>
      <c r="N507"/>
      <c r="O507"/>
      <c r="P507"/>
      <c r="Q507"/>
      <c r="R507"/>
      <c r="S507"/>
    </row>
    <row r="508" spans="1:19" s="206" customFormat="1" ht="15.75" hidden="1" x14ac:dyDescent="0.25">
      <c r="A508"/>
      <c r="B508"/>
      <c r="C508"/>
      <c r="D508"/>
      <c r="E508"/>
      <c r="F508"/>
      <c r="G508"/>
      <c r="H508"/>
      <c r="I508"/>
      <c r="J508"/>
      <c r="K508"/>
      <c r="L508"/>
      <c r="M508"/>
      <c r="N508"/>
      <c r="O508"/>
      <c r="P508"/>
      <c r="Q508"/>
      <c r="R508"/>
      <c r="S508"/>
    </row>
    <row r="509" spans="1:19" s="206" customFormat="1" ht="15.75" hidden="1" x14ac:dyDescent="0.25">
      <c r="A509"/>
      <c r="B509"/>
      <c r="C509"/>
      <c r="D509"/>
      <c r="E509"/>
      <c r="F509"/>
      <c r="G509"/>
      <c r="H509"/>
      <c r="I509"/>
      <c r="J509"/>
      <c r="K509"/>
      <c r="L509"/>
      <c r="M509"/>
      <c r="N509"/>
      <c r="O509"/>
      <c r="P509"/>
      <c r="Q509"/>
      <c r="R509"/>
      <c r="S509"/>
    </row>
    <row r="510" spans="1:19" s="206" customFormat="1" ht="15" hidden="1" customHeight="1" x14ac:dyDescent="0.25">
      <c r="A510"/>
      <c r="B510"/>
      <c r="C510"/>
      <c r="D510"/>
      <c r="E510"/>
      <c r="F510"/>
      <c r="G510"/>
      <c r="H510"/>
      <c r="I510"/>
      <c r="J510"/>
      <c r="K510"/>
      <c r="L510"/>
      <c r="M510"/>
      <c r="N510"/>
      <c r="O510"/>
      <c r="P510"/>
      <c r="Q510"/>
      <c r="R510"/>
      <c r="S510"/>
    </row>
    <row r="511" spans="1:19" s="206" customFormat="1" ht="15" hidden="1" customHeight="1" x14ac:dyDescent="0.25">
      <c r="A511"/>
      <c r="B511"/>
      <c r="C511"/>
      <c r="D511"/>
      <c r="E511"/>
      <c r="F511"/>
      <c r="G511"/>
      <c r="H511"/>
      <c r="I511"/>
      <c r="J511"/>
      <c r="K511"/>
      <c r="L511"/>
      <c r="M511"/>
      <c r="N511"/>
      <c r="O511"/>
      <c r="P511"/>
      <c r="Q511"/>
      <c r="R511"/>
      <c r="S511"/>
    </row>
    <row r="512" spans="1:19" s="206" customFormat="1" ht="15" hidden="1" customHeight="1" x14ac:dyDescent="0.25">
      <c r="A512"/>
      <c r="B512"/>
      <c r="C512"/>
      <c r="D512"/>
      <c r="E512"/>
      <c r="F512"/>
      <c r="G512"/>
      <c r="H512"/>
      <c r="I512"/>
      <c r="J512"/>
      <c r="K512"/>
      <c r="L512"/>
      <c r="M512"/>
      <c r="N512"/>
      <c r="O512"/>
      <c r="P512"/>
      <c r="Q512"/>
      <c r="R512"/>
      <c r="S512"/>
    </row>
    <row r="513" spans="1:19" s="206" customFormat="1" ht="80.099999999999994" hidden="1" customHeight="1" x14ac:dyDescent="0.25">
      <c r="A513"/>
      <c r="B513"/>
      <c r="C513"/>
      <c r="D513"/>
      <c r="E513"/>
      <c r="F513"/>
      <c r="G513"/>
      <c r="H513"/>
      <c r="I513"/>
      <c r="J513"/>
      <c r="K513"/>
      <c r="L513"/>
      <c r="M513"/>
      <c r="N513"/>
      <c r="O513"/>
      <c r="P513"/>
      <c r="Q513"/>
      <c r="R513"/>
      <c r="S513"/>
    </row>
    <row r="514" spans="1:19" s="206" customFormat="1" ht="15.75" hidden="1" x14ac:dyDescent="0.25">
      <c r="A514"/>
      <c r="B514"/>
      <c r="C514"/>
      <c r="D514"/>
      <c r="E514"/>
      <c r="F514"/>
      <c r="G514"/>
      <c r="H514"/>
      <c r="I514"/>
      <c r="J514"/>
      <c r="K514"/>
      <c r="L514"/>
      <c r="M514"/>
      <c r="N514"/>
      <c r="O514"/>
      <c r="P514"/>
      <c r="Q514"/>
      <c r="R514"/>
      <c r="S514"/>
    </row>
    <row r="515" spans="1:19" s="206" customFormat="1" ht="15.75" hidden="1" x14ac:dyDescent="0.25">
      <c r="A515"/>
      <c r="B515"/>
      <c r="C515"/>
      <c r="D515"/>
      <c r="E515"/>
      <c r="F515"/>
      <c r="G515"/>
      <c r="H515"/>
      <c r="I515"/>
      <c r="J515"/>
      <c r="K515"/>
      <c r="L515"/>
      <c r="M515"/>
      <c r="N515"/>
      <c r="O515"/>
      <c r="P515"/>
      <c r="Q515"/>
      <c r="R515"/>
      <c r="S515"/>
    </row>
    <row r="516" spans="1:19" s="206" customFormat="1" ht="15.75" hidden="1" x14ac:dyDescent="0.25">
      <c r="A516"/>
      <c r="B516"/>
      <c r="C516"/>
      <c r="D516"/>
      <c r="E516"/>
      <c r="F516"/>
      <c r="G516"/>
      <c r="H516"/>
      <c r="I516"/>
      <c r="J516"/>
      <c r="K516"/>
      <c r="L516"/>
      <c r="M516"/>
      <c r="N516"/>
      <c r="O516"/>
      <c r="P516"/>
      <c r="Q516"/>
      <c r="R516"/>
      <c r="S516"/>
    </row>
    <row r="517" spans="1:19" s="206" customFormat="1" ht="15.75" hidden="1" x14ac:dyDescent="0.25">
      <c r="A517"/>
      <c r="B517"/>
      <c r="C517"/>
      <c r="D517"/>
      <c r="E517"/>
      <c r="F517"/>
      <c r="G517"/>
      <c r="H517"/>
      <c r="I517"/>
      <c r="J517"/>
      <c r="K517"/>
      <c r="L517"/>
      <c r="M517"/>
      <c r="N517"/>
      <c r="O517"/>
      <c r="P517"/>
      <c r="Q517"/>
      <c r="R517"/>
      <c r="S517"/>
    </row>
    <row r="518" spans="1:19" s="206" customFormat="1" ht="15.75" hidden="1" x14ac:dyDescent="0.25">
      <c r="A518"/>
      <c r="B518"/>
      <c r="C518"/>
      <c r="D518"/>
      <c r="E518"/>
      <c r="F518"/>
      <c r="G518"/>
      <c r="H518"/>
      <c r="I518"/>
      <c r="J518"/>
      <c r="K518"/>
      <c r="L518"/>
      <c r="M518"/>
      <c r="N518"/>
      <c r="O518"/>
      <c r="P518"/>
      <c r="Q518"/>
      <c r="R518"/>
      <c r="S518"/>
    </row>
    <row r="519" spans="1:19" s="206" customFormat="1" ht="15.75" hidden="1" x14ac:dyDescent="0.25">
      <c r="A519"/>
      <c r="B519"/>
      <c r="C519"/>
      <c r="D519"/>
      <c r="E519"/>
      <c r="F519"/>
      <c r="G519"/>
      <c r="H519"/>
      <c r="I519"/>
      <c r="J519"/>
      <c r="K519"/>
      <c r="L519"/>
      <c r="M519"/>
      <c r="N519"/>
      <c r="O519"/>
      <c r="P519"/>
      <c r="Q519"/>
      <c r="R519"/>
      <c r="S519"/>
    </row>
    <row r="520" spans="1:19" s="206" customFormat="1" ht="15.75" hidden="1" x14ac:dyDescent="0.25">
      <c r="A520"/>
      <c r="B520"/>
      <c r="C520"/>
      <c r="D520"/>
      <c r="E520"/>
      <c r="F520"/>
      <c r="G520"/>
      <c r="H520"/>
      <c r="I520"/>
      <c r="J520"/>
      <c r="K520"/>
      <c r="L520"/>
      <c r="M520"/>
      <c r="N520"/>
      <c r="O520"/>
      <c r="P520"/>
      <c r="Q520"/>
      <c r="R520"/>
      <c r="S520"/>
    </row>
    <row r="521" spans="1:19" s="206" customFormat="1" ht="15.75" hidden="1" x14ac:dyDescent="0.25">
      <c r="A521"/>
      <c r="B521"/>
      <c r="C521"/>
      <c r="D521"/>
      <c r="E521"/>
      <c r="F521"/>
      <c r="G521"/>
      <c r="H521"/>
      <c r="I521"/>
      <c r="J521"/>
      <c r="K521"/>
      <c r="L521"/>
      <c r="M521"/>
      <c r="N521"/>
      <c r="O521"/>
      <c r="P521"/>
      <c r="Q521"/>
      <c r="R521"/>
      <c r="S521"/>
    </row>
    <row r="522" spans="1:19" s="206" customFormat="1" ht="15.75" hidden="1" x14ac:dyDescent="0.25">
      <c r="A522"/>
      <c r="B522"/>
      <c r="C522"/>
      <c r="D522"/>
      <c r="E522"/>
      <c r="F522"/>
      <c r="G522"/>
      <c r="H522"/>
      <c r="I522"/>
      <c r="J522"/>
      <c r="K522"/>
      <c r="L522"/>
      <c r="M522"/>
      <c r="N522"/>
      <c r="O522"/>
      <c r="P522"/>
      <c r="Q522"/>
      <c r="R522"/>
      <c r="S522"/>
    </row>
    <row r="523" spans="1:19" s="206" customFormat="1" ht="15.75" hidden="1" x14ac:dyDescent="0.25">
      <c r="A523"/>
      <c r="B523"/>
      <c r="C523"/>
      <c r="D523"/>
      <c r="E523"/>
      <c r="F523"/>
      <c r="G523"/>
      <c r="H523"/>
      <c r="I523"/>
      <c r="J523"/>
      <c r="K523"/>
      <c r="L523"/>
      <c r="M523"/>
      <c r="N523"/>
      <c r="O523"/>
      <c r="P523"/>
      <c r="Q523"/>
      <c r="R523"/>
      <c r="S523"/>
    </row>
    <row r="524" spans="1:19" s="206" customFormat="1" ht="15.75" hidden="1" x14ac:dyDescent="0.25">
      <c r="A524"/>
      <c r="B524"/>
      <c r="C524"/>
      <c r="D524"/>
      <c r="E524"/>
      <c r="F524"/>
      <c r="G524"/>
      <c r="H524"/>
      <c r="I524"/>
      <c r="J524"/>
      <c r="K524"/>
      <c r="L524"/>
      <c r="M524"/>
      <c r="N524"/>
      <c r="O524"/>
      <c r="P524"/>
      <c r="Q524"/>
      <c r="R524"/>
      <c r="S524"/>
    </row>
    <row r="525" spans="1:19" s="206" customFormat="1" ht="15.75" hidden="1" x14ac:dyDescent="0.25">
      <c r="A525"/>
      <c r="B525"/>
      <c r="C525"/>
      <c r="D525"/>
      <c r="E525"/>
      <c r="F525"/>
      <c r="G525"/>
      <c r="H525"/>
      <c r="I525"/>
      <c r="J525"/>
      <c r="K525"/>
      <c r="L525"/>
      <c r="M525"/>
      <c r="N525"/>
      <c r="O525"/>
      <c r="P525"/>
      <c r="Q525"/>
      <c r="R525"/>
      <c r="S525"/>
    </row>
    <row r="526" spans="1:19" s="206" customFormat="1" ht="15.75" hidden="1" x14ac:dyDescent="0.25">
      <c r="A526"/>
      <c r="B526"/>
      <c r="C526"/>
      <c r="D526"/>
      <c r="E526"/>
      <c r="F526"/>
      <c r="G526"/>
      <c r="H526"/>
      <c r="I526"/>
      <c r="J526"/>
      <c r="K526"/>
      <c r="L526"/>
      <c r="M526"/>
      <c r="N526"/>
      <c r="O526"/>
      <c r="P526"/>
      <c r="Q526"/>
      <c r="R526"/>
      <c r="S526"/>
    </row>
    <row r="527" spans="1:19" s="206" customFormat="1" ht="15.75" hidden="1" x14ac:dyDescent="0.25">
      <c r="A527"/>
      <c r="B527"/>
      <c r="C527"/>
      <c r="D527"/>
      <c r="E527"/>
      <c r="F527"/>
      <c r="G527"/>
      <c r="H527"/>
      <c r="I527"/>
      <c r="J527"/>
      <c r="K527"/>
      <c r="L527"/>
      <c r="M527"/>
      <c r="N527"/>
      <c r="O527"/>
      <c r="P527"/>
      <c r="Q527"/>
      <c r="R527"/>
      <c r="S527"/>
    </row>
    <row r="528" spans="1:19" s="206" customFormat="1" ht="15.75" hidden="1" x14ac:dyDescent="0.25">
      <c r="A528"/>
      <c r="B528"/>
      <c r="C528"/>
      <c r="D528"/>
      <c r="E528"/>
      <c r="F528"/>
      <c r="G528"/>
      <c r="H528"/>
      <c r="I528"/>
      <c r="J528"/>
      <c r="K528"/>
      <c r="L528"/>
      <c r="M528"/>
      <c r="N528"/>
      <c r="O528"/>
      <c r="P528"/>
      <c r="Q528"/>
      <c r="R528"/>
      <c r="S528"/>
    </row>
    <row r="529" spans="1:19" s="206" customFormat="1" ht="15.75" hidden="1" x14ac:dyDescent="0.25">
      <c r="A529"/>
      <c r="B529"/>
      <c r="C529"/>
      <c r="D529"/>
      <c r="E529"/>
      <c r="F529"/>
      <c r="G529"/>
      <c r="H529"/>
      <c r="I529"/>
      <c r="J529"/>
      <c r="K529"/>
      <c r="L529"/>
      <c r="M529"/>
      <c r="N529"/>
      <c r="O529"/>
      <c r="P529"/>
      <c r="Q529"/>
      <c r="R529"/>
      <c r="S529"/>
    </row>
    <row r="530" spans="1:19" s="206" customFormat="1" ht="15.75" hidden="1" x14ac:dyDescent="0.25">
      <c r="A530"/>
      <c r="B530"/>
      <c r="C530"/>
      <c r="D530"/>
      <c r="E530"/>
      <c r="F530"/>
      <c r="G530"/>
      <c r="H530"/>
      <c r="I530"/>
      <c r="J530"/>
      <c r="K530"/>
      <c r="L530"/>
      <c r="M530"/>
      <c r="N530"/>
      <c r="O530"/>
      <c r="P530"/>
      <c r="Q530"/>
      <c r="R530"/>
      <c r="S530"/>
    </row>
    <row r="531" spans="1:19" s="206" customFormat="1" ht="15.75" hidden="1" x14ac:dyDescent="0.25">
      <c r="A531"/>
      <c r="B531"/>
      <c r="C531"/>
      <c r="D531"/>
      <c r="E531"/>
      <c r="F531"/>
      <c r="G531"/>
      <c r="H531"/>
      <c r="I531"/>
      <c r="J531"/>
      <c r="K531"/>
      <c r="L531"/>
      <c r="M531"/>
      <c r="N531"/>
      <c r="O531"/>
      <c r="P531"/>
      <c r="Q531"/>
      <c r="R531"/>
      <c r="S531"/>
    </row>
    <row r="532" spans="1:19" s="206" customFormat="1" ht="15.75" hidden="1" x14ac:dyDescent="0.25">
      <c r="A532"/>
      <c r="B532"/>
      <c r="C532"/>
      <c r="D532"/>
      <c r="E532"/>
      <c r="F532"/>
      <c r="G532"/>
      <c r="H532"/>
      <c r="I532"/>
      <c r="J532"/>
      <c r="K532"/>
      <c r="L532"/>
      <c r="M532"/>
      <c r="N532"/>
      <c r="O532"/>
      <c r="P532"/>
      <c r="Q532"/>
      <c r="R532"/>
      <c r="S532"/>
    </row>
    <row r="533" spans="1:19" s="206" customFormat="1" ht="15.75" hidden="1" x14ac:dyDescent="0.25">
      <c r="A533"/>
      <c r="B533"/>
      <c r="C533"/>
      <c r="D533"/>
      <c r="E533"/>
      <c r="F533"/>
      <c r="G533"/>
      <c r="H533"/>
      <c r="I533"/>
      <c r="J533"/>
      <c r="K533"/>
      <c r="L533"/>
      <c r="M533"/>
      <c r="N533"/>
      <c r="O533"/>
      <c r="P533"/>
      <c r="Q533"/>
      <c r="R533"/>
      <c r="S533"/>
    </row>
    <row r="534" spans="1:19" s="206" customFormat="1" ht="15" hidden="1" customHeight="1" x14ac:dyDescent="0.25">
      <c r="A534"/>
      <c r="B534"/>
      <c r="C534"/>
      <c r="D534"/>
      <c r="E534"/>
      <c r="F534"/>
      <c r="G534"/>
      <c r="H534"/>
      <c r="I534"/>
      <c r="J534"/>
      <c r="K534"/>
      <c r="L534"/>
      <c r="M534"/>
      <c r="N534"/>
      <c r="O534"/>
      <c r="P534"/>
      <c r="Q534"/>
      <c r="R534"/>
      <c r="S534"/>
    </row>
    <row r="535" spans="1:19" s="206" customFormat="1" ht="15" hidden="1" customHeight="1" x14ac:dyDescent="0.25">
      <c r="A535"/>
      <c r="B535"/>
      <c r="C535"/>
      <c r="D535"/>
      <c r="E535"/>
      <c r="F535"/>
      <c r="G535"/>
      <c r="H535"/>
      <c r="I535"/>
      <c r="J535"/>
      <c r="K535"/>
      <c r="L535"/>
      <c r="M535"/>
      <c r="N535"/>
      <c r="O535"/>
      <c r="P535"/>
      <c r="Q535"/>
      <c r="R535"/>
      <c r="S535"/>
    </row>
    <row r="536" spans="1:19" s="206" customFormat="1" ht="15.75" hidden="1" x14ac:dyDescent="0.25">
      <c r="A536"/>
      <c r="B536"/>
      <c r="C536"/>
      <c r="D536"/>
      <c r="E536"/>
      <c r="F536"/>
      <c r="G536"/>
      <c r="H536"/>
      <c r="I536"/>
      <c r="J536"/>
      <c r="K536"/>
      <c r="L536"/>
      <c r="M536"/>
      <c r="N536"/>
      <c r="O536"/>
      <c r="P536"/>
      <c r="Q536"/>
      <c r="R536"/>
      <c r="S536"/>
    </row>
    <row r="537" spans="1:19" s="206" customFormat="1" ht="37.5" hidden="1" customHeight="1" x14ac:dyDescent="0.25">
      <c r="A537"/>
      <c r="B537"/>
      <c r="C537"/>
      <c r="D537"/>
      <c r="E537"/>
      <c r="F537"/>
      <c r="G537"/>
      <c r="H537"/>
      <c r="I537"/>
      <c r="J537"/>
      <c r="K537"/>
      <c r="L537"/>
      <c r="M537"/>
      <c r="N537"/>
      <c r="O537"/>
      <c r="P537"/>
      <c r="Q537"/>
      <c r="R537"/>
      <c r="S537"/>
    </row>
    <row r="538" spans="1:19" s="206" customFormat="1" ht="80.099999999999994" hidden="1" customHeight="1" x14ac:dyDescent="0.25">
      <c r="A538"/>
      <c r="B538"/>
      <c r="C538"/>
      <c r="D538"/>
      <c r="E538"/>
      <c r="F538"/>
      <c r="G538"/>
      <c r="H538"/>
      <c r="I538"/>
      <c r="J538"/>
      <c r="K538"/>
      <c r="L538"/>
      <c r="M538"/>
      <c r="N538"/>
      <c r="O538"/>
      <c r="P538"/>
      <c r="Q538"/>
      <c r="R538"/>
      <c r="S538"/>
    </row>
    <row r="539" spans="1:19" s="206" customFormat="1" ht="15.75" hidden="1" x14ac:dyDescent="0.25">
      <c r="A539"/>
      <c r="B539"/>
      <c r="C539"/>
      <c r="D539"/>
      <c r="E539"/>
      <c r="F539"/>
      <c r="G539"/>
      <c r="H539"/>
      <c r="I539"/>
      <c r="J539"/>
      <c r="K539"/>
      <c r="L539"/>
      <c r="M539"/>
      <c r="N539"/>
      <c r="O539"/>
      <c r="P539"/>
      <c r="Q539"/>
      <c r="R539"/>
      <c r="S539"/>
    </row>
    <row r="540" spans="1:19" s="206" customFormat="1" ht="15" hidden="1" customHeight="1" x14ac:dyDescent="0.25">
      <c r="A540"/>
      <c r="B540"/>
      <c r="C540"/>
      <c r="D540"/>
      <c r="E540"/>
      <c r="F540"/>
      <c r="G540"/>
      <c r="H540"/>
      <c r="I540"/>
      <c r="J540"/>
      <c r="K540"/>
      <c r="L540"/>
      <c r="M540"/>
      <c r="N540"/>
      <c r="O540"/>
      <c r="P540"/>
      <c r="Q540"/>
      <c r="R540"/>
      <c r="S540"/>
    </row>
    <row r="541" spans="1:19" s="206" customFormat="1" ht="15.75" hidden="1" x14ac:dyDescent="0.25">
      <c r="A541"/>
      <c r="B541"/>
      <c r="C541"/>
      <c r="D541"/>
      <c r="E541"/>
      <c r="F541"/>
      <c r="G541"/>
      <c r="H541"/>
      <c r="I541"/>
      <c r="J541"/>
      <c r="K541"/>
      <c r="L541"/>
      <c r="M541"/>
      <c r="N541"/>
      <c r="O541"/>
      <c r="P541"/>
      <c r="Q541"/>
      <c r="R541"/>
      <c r="S541"/>
    </row>
    <row r="542" spans="1:19" s="206" customFormat="1" ht="24" hidden="1" customHeight="1" x14ac:dyDescent="0.25">
      <c r="A542"/>
      <c r="B542"/>
      <c r="C542"/>
      <c r="D542"/>
      <c r="E542"/>
      <c r="F542"/>
      <c r="G542"/>
      <c r="H542"/>
      <c r="I542"/>
      <c r="J542"/>
      <c r="K542"/>
      <c r="L542"/>
      <c r="M542"/>
      <c r="N542"/>
      <c r="O542"/>
      <c r="P542"/>
      <c r="Q542"/>
      <c r="R542"/>
      <c r="S542"/>
    </row>
    <row r="543" spans="1:19" s="206" customFormat="1" ht="80.099999999999994" hidden="1" customHeight="1" x14ac:dyDescent="0.25">
      <c r="A543"/>
      <c r="B543"/>
      <c r="C543"/>
      <c r="D543"/>
      <c r="E543"/>
      <c r="F543"/>
      <c r="G543"/>
      <c r="H543"/>
      <c r="I543"/>
      <c r="J543"/>
      <c r="K543"/>
      <c r="L543"/>
      <c r="M543"/>
      <c r="N543"/>
      <c r="O543"/>
      <c r="P543"/>
      <c r="Q543"/>
      <c r="R543"/>
      <c r="S543"/>
    </row>
    <row r="544" spans="1:19" s="206" customFormat="1" ht="15.75" hidden="1" x14ac:dyDescent="0.25">
      <c r="A544"/>
      <c r="B544"/>
      <c r="C544"/>
      <c r="D544"/>
      <c r="E544"/>
      <c r="F544"/>
      <c r="G544"/>
      <c r="H544"/>
      <c r="I544"/>
      <c r="J544"/>
      <c r="K544"/>
      <c r="L544"/>
      <c r="M544"/>
      <c r="N544"/>
      <c r="O544"/>
      <c r="P544"/>
      <c r="Q544"/>
      <c r="R544"/>
      <c r="S544"/>
    </row>
    <row r="545" spans="1:19" s="206" customFormat="1" ht="15.75" hidden="1" x14ac:dyDescent="0.25">
      <c r="A545"/>
      <c r="B545"/>
      <c r="C545"/>
      <c r="D545"/>
      <c r="E545"/>
      <c r="F545"/>
      <c r="G545"/>
      <c r="H545"/>
      <c r="I545"/>
      <c r="J545"/>
      <c r="K545"/>
      <c r="L545"/>
      <c r="M545"/>
      <c r="N545"/>
      <c r="O545"/>
      <c r="P545"/>
      <c r="Q545"/>
      <c r="R545"/>
      <c r="S545"/>
    </row>
    <row r="546" spans="1:19" s="206" customFormat="1" ht="15.75" hidden="1" x14ac:dyDescent="0.25">
      <c r="A546"/>
      <c r="B546"/>
      <c r="C546"/>
      <c r="D546"/>
      <c r="E546"/>
      <c r="F546"/>
      <c r="G546"/>
      <c r="H546"/>
      <c r="I546"/>
      <c r="J546"/>
      <c r="K546"/>
      <c r="L546"/>
      <c r="M546"/>
      <c r="N546"/>
      <c r="O546"/>
      <c r="P546"/>
      <c r="Q546"/>
      <c r="R546"/>
      <c r="S546"/>
    </row>
    <row r="547" spans="1:19" s="206" customFormat="1" ht="15.75" hidden="1" x14ac:dyDescent="0.25">
      <c r="A547"/>
      <c r="B547"/>
      <c r="C547"/>
      <c r="D547"/>
      <c r="E547"/>
      <c r="F547"/>
      <c r="G547"/>
      <c r="H547"/>
      <c r="I547"/>
      <c r="J547"/>
      <c r="K547"/>
      <c r="L547"/>
      <c r="M547"/>
      <c r="N547"/>
      <c r="O547"/>
      <c r="P547"/>
      <c r="Q547"/>
      <c r="R547"/>
      <c r="S547"/>
    </row>
    <row r="548" spans="1:19" s="206" customFormat="1" ht="15.75" hidden="1" x14ac:dyDescent="0.25">
      <c r="A548"/>
      <c r="B548"/>
      <c r="C548"/>
      <c r="D548"/>
      <c r="E548"/>
      <c r="F548"/>
      <c r="G548"/>
      <c r="H548"/>
      <c r="I548"/>
      <c r="J548"/>
      <c r="K548"/>
      <c r="L548"/>
      <c r="M548"/>
      <c r="N548"/>
      <c r="O548"/>
      <c r="P548"/>
      <c r="Q548"/>
      <c r="R548"/>
      <c r="S548"/>
    </row>
    <row r="549" spans="1:19" s="206" customFormat="1" ht="15.75" hidden="1" x14ac:dyDescent="0.25">
      <c r="A549"/>
      <c r="B549"/>
      <c r="C549"/>
      <c r="D549"/>
      <c r="E549"/>
      <c r="F549"/>
      <c r="G549"/>
      <c r="H549"/>
      <c r="I549"/>
      <c r="J549"/>
      <c r="K549"/>
      <c r="L549"/>
      <c r="M549"/>
      <c r="N549"/>
      <c r="O549"/>
      <c r="P549"/>
      <c r="Q549"/>
      <c r="R549"/>
      <c r="S549"/>
    </row>
    <row r="550" spans="1:19" s="206" customFormat="1" ht="15.75" hidden="1" x14ac:dyDescent="0.25">
      <c r="A550"/>
      <c r="B550"/>
      <c r="C550"/>
      <c r="D550"/>
      <c r="E550"/>
      <c r="F550"/>
      <c r="G550"/>
      <c r="H550"/>
      <c r="I550"/>
      <c r="J550"/>
      <c r="K550"/>
      <c r="L550"/>
      <c r="M550"/>
      <c r="N550"/>
      <c r="O550"/>
      <c r="P550"/>
      <c r="Q550"/>
      <c r="R550"/>
      <c r="S550"/>
    </row>
    <row r="551" spans="1:19" s="206" customFormat="1" ht="15.75" hidden="1" x14ac:dyDescent="0.25">
      <c r="A551"/>
      <c r="B551"/>
      <c r="C551"/>
      <c r="D551"/>
      <c r="E551"/>
      <c r="F551"/>
      <c r="G551"/>
      <c r="H551"/>
      <c r="I551"/>
      <c r="J551"/>
      <c r="K551"/>
      <c r="L551"/>
      <c r="M551"/>
      <c r="N551"/>
      <c r="O551"/>
      <c r="P551"/>
      <c r="Q551"/>
      <c r="R551"/>
      <c r="S551"/>
    </row>
    <row r="552" spans="1:19" s="206" customFormat="1" ht="15.75" hidden="1" x14ac:dyDescent="0.25">
      <c r="A552"/>
      <c r="B552"/>
      <c r="C552"/>
      <c r="D552"/>
      <c r="E552"/>
      <c r="F552"/>
      <c r="G552"/>
      <c r="H552"/>
      <c r="I552"/>
      <c r="J552"/>
      <c r="K552"/>
      <c r="L552"/>
      <c r="M552"/>
      <c r="N552"/>
      <c r="O552"/>
      <c r="P552"/>
      <c r="Q552"/>
      <c r="R552"/>
      <c r="S552"/>
    </row>
    <row r="553" spans="1:19" s="206" customFormat="1" ht="15.75" hidden="1" x14ac:dyDescent="0.25">
      <c r="A553"/>
      <c r="B553"/>
      <c r="C553"/>
      <c r="D553"/>
      <c r="E553"/>
      <c r="F553"/>
      <c r="G553"/>
      <c r="H553"/>
      <c r="I553"/>
      <c r="J553"/>
      <c r="K553"/>
      <c r="L553"/>
      <c r="M553"/>
      <c r="N553"/>
      <c r="O553"/>
      <c r="P553"/>
      <c r="Q553"/>
      <c r="R553"/>
      <c r="S553"/>
    </row>
    <row r="554" spans="1:19" s="206" customFormat="1" ht="15.75" hidden="1" x14ac:dyDescent="0.25">
      <c r="A554"/>
      <c r="B554"/>
      <c r="C554"/>
      <c r="D554"/>
      <c r="E554"/>
      <c r="F554"/>
      <c r="G554"/>
      <c r="H554"/>
      <c r="I554"/>
      <c r="J554"/>
      <c r="K554"/>
      <c r="L554"/>
      <c r="M554"/>
      <c r="N554"/>
      <c r="O554"/>
      <c r="P554"/>
      <c r="Q554"/>
      <c r="R554"/>
      <c r="S554"/>
    </row>
    <row r="555" spans="1:19" s="206" customFormat="1" ht="15.75" hidden="1" x14ac:dyDescent="0.25">
      <c r="A555"/>
      <c r="B555"/>
      <c r="C555"/>
      <c r="D555"/>
      <c r="E555"/>
      <c r="F555"/>
      <c r="G555"/>
      <c r="H555"/>
      <c r="I555"/>
      <c r="J555"/>
      <c r="K555"/>
      <c r="L555"/>
      <c r="M555"/>
      <c r="N555"/>
      <c r="O555"/>
      <c r="P555"/>
      <c r="Q555"/>
      <c r="R555"/>
      <c r="S555"/>
    </row>
    <row r="556" spans="1:19" s="206" customFormat="1" ht="15.75" hidden="1" x14ac:dyDescent="0.25">
      <c r="A556"/>
      <c r="B556"/>
      <c r="C556"/>
      <c r="D556"/>
      <c r="E556"/>
      <c r="F556"/>
      <c r="G556"/>
      <c r="H556"/>
      <c r="I556"/>
      <c r="J556"/>
      <c r="K556"/>
      <c r="L556"/>
      <c r="M556"/>
      <c r="N556"/>
      <c r="O556"/>
      <c r="P556"/>
      <c r="Q556"/>
      <c r="R556"/>
      <c r="S556"/>
    </row>
    <row r="557" spans="1:19" s="206" customFormat="1" ht="15.75" hidden="1" x14ac:dyDescent="0.25">
      <c r="A557"/>
      <c r="B557"/>
      <c r="C557"/>
      <c r="D557"/>
      <c r="E557"/>
      <c r="F557"/>
      <c r="G557"/>
      <c r="H557"/>
      <c r="I557"/>
      <c r="J557"/>
      <c r="K557"/>
      <c r="L557"/>
      <c r="M557"/>
      <c r="N557"/>
      <c r="O557"/>
      <c r="P557"/>
      <c r="Q557"/>
      <c r="R557"/>
      <c r="S557"/>
    </row>
    <row r="558" spans="1:19" s="206" customFormat="1" ht="15.75" hidden="1" x14ac:dyDescent="0.25">
      <c r="A558"/>
      <c r="B558"/>
      <c r="C558"/>
      <c r="D558"/>
      <c r="E558"/>
      <c r="F558"/>
      <c r="G558"/>
      <c r="H558"/>
      <c r="I558"/>
      <c r="J558"/>
      <c r="K558"/>
      <c r="L558"/>
      <c r="M558"/>
      <c r="N558"/>
      <c r="O558"/>
      <c r="P558"/>
      <c r="Q558"/>
      <c r="R558"/>
      <c r="S558"/>
    </row>
    <row r="559" spans="1:19" s="206" customFormat="1" ht="15.75" hidden="1" x14ac:dyDescent="0.25">
      <c r="A559"/>
      <c r="B559"/>
      <c r="C559"/>
      <c r="D559"/>
      <c r="E559"/>
      <c r="F559"/>
      <c r="G559"/>
      <c r="H559"/>
      <c r="I559"/>
      <c r="J559"/>
      <c r="K559"/>
      <c r="L559"/>
      <c r="M559"/>
      <c r="N559"/>
      <c r="O559"/>
      <c r="P559"/>
      <c r="Q559"/>
      <c r="R559"/>
      <c r="S559"/>
    </row>
    <row r="560" spans="1:19" s="206" customFormat="1" ht="15.75" hidden="1" x14ac:dyDescent="0.25">
      <c r="A560"/>
      <c r="B560"/>
      <c r="C560"/>
      <c r="D560"/>
      <c r="E560"/>
      <c r="F560"/>
      <c r="G560"/>
      <c r="H560"/>
      <c r="I560"/>
      <c r="J560"/>
      <c r="K560"/>
      <c r="L560"/>
      <c r="M560"/>
      <c r="N560"/>
      <c r="O560"/>
      <c r="P560"/>
      <c r="Q560"/>
      <c r="R560"/>
      <c r="S560"/>
    </row>
    <row r="561" spans="1:19" s="206" customFormat="1" ht="15.75" hidden="1" x14ac:dyDescent="0.25">
      <c r="A561"/>
      <c r="B561"/>
      <c r="C561"/>
      <c r="D561"/>
      <c r="E561"/>
      <c r="F561"/>
      <c r="G561"/>
      <c r="H561"/>
      <c r="I561"/>
      <c r="J561"/>
      <c r="K561"/>
      <c r="L561"/>
      <c r="M561"/>
      <c r="N561"/>
      <c r="O561"/>
      <c r="P561"/>
      <c r="Q561"/>
      <c r="R561"/>
      <c r="S561"/>
    </row>
    <row r="562" spans="1:19" s="206" customFormat="1" ht="15.75" hidden="1" x14ac:dyDescent="0.25">
      <c r="A562"/>
      <c r="B562"/>
      <c r="C562"/>
      <c r="D562"/>
      <c r="E562"/>
      <c r="F562"/>
      <c r="G562"/>
      <c r="H562"/>
      <c r="I562"/>
      <c r="J562"/>
      <c r="K562"/>
      <c r="L562"/>
      <c r="M562"/>
      <c r="N562"/>
      <c r="O562"/>
      <c r="P562"/>
      <c r="Q562"/>
      <c r="R562"/>
      <c r="S562"/>
    </row>
    <row r="563" spans="1:19" s="206" customFormat="1" ht="15.75" hidden="1" x14ac:dyDescent="0.25">
      <c r="A563"/>
      <c r="B563"/>
      <c r="C563"/>
      <c r="D563"/>
      <c r="E563"/>
      <c r="F563"/>
      <c r="G563"/>
      <c r="H563"/>
      <c r="I563"/>
      <c r="J563"/>
      <c r="K563"/>
      <c r="L563"/>
      <c r="M563"/>
      <c r="N563"/>
      <c r="O563"/>
      <c r="P563"/>
      <c r="Q563"/>
      <c r="R563"/>
      <c r="S563"/>
    </row>
    <row r="564" spans="1:19" s="206" customFormat="1" ht="15.75" hidden="1" x14ac:dyDescent="0.25">
      <c r="A564"/>
      <c r="B564"/>
      <c r="C564"/>
      <c r="D564"/>
      <c r="E564"/>
      <c r="F564"/>
      <c r="G564"/>
      <c r="H564"/>
      <c r="I564"/>
      <c r="J564"/>
      <c r="K564"/>
      <c r="L564"/>
      <c r="M564"/>
      <c r="N564"/>
      <c r="O564"/>
      <c r="P564"/>
      <c r="Q564"/>
      <c r="R564"/>
      <c r="S564"/>
    </row>
    <row r="565" spans="1:19" s="206" customFormat="1" ht="15.75" hidden="1" x14ac:dyDescent="0.25">
      <c r="A565"/>
      <c r="B565"/>
      <c r="C565"/>
      <c r="D565"/>
      <c r="E565"/>
      <c r="F565"/>
      <c r="G565"/>
      <c r="H565"/>
      <c r="I565"/>
      <c r="J565"/>
      <c r="K565"/>
      <c r="L565"/>
      <c r="M565"/>
      <c r="N565"/>
      <c r="O565"/>
      <c r="P565"/>
      <c r="Q565"/>
      <c r="R565"/>
      <c r="S565"/>
    </row>
    <row r="566" spans="1:19" s="206" customFormat="1" ht="15.75" hidden="1" x14ac:dyDescent="0.25">
      <c r="A566"/>
      <c r="B566"/>
      <c r="C566"/>
      <c r="D566"/>
      <c r="E566"/>
      <c r="F566"/>
      <c r="G566"/>
      <c r="H566"/>
      <c r="I566"/>
      <c r="J566"/>
      <c r="K566"/>
      <c r="L566"/>
      <c r="M566"/>
      <c r="N566"/>
      <c r="O566"/>
      <c r="P566"/>
      <c r="Q566"/>
      <c r="R566"/>
      <c r="S566"/>
    </row>
    <row r="567" spans="1:19" s="206" customFormat="1" ht="15.75" hidden="1" x14ac:dyDescent="0.25">
      <c r="A567"/>
      <c r="B567"/>
      <c r="C567"/>
      <c r="D567"/>
      <c r="E567"/>
      <c r="F567"/>
      <c r="G567"/>
      <c r="H567"/>
      <c r="I567"/>
      <c r="J567"/>
      <c r="K567"/>
      <c r="L567"/>
      <c r="M567"/>
      <c r="N567"/>
      <c r="O567"/>
      <c r="P567"/>
      <c r="Q567"/>
      <c r="R567"/>
      <c r="S567"/>
    </row>
    <row r="568" spans="1:19" s="206" customFormat="1" ht="15.75" hidden="1" x14ac:dyDescent="0.25">
      <c r="A568"/>
      <c r="B568"/>
      <c r="C568"/>
      <c r="D568"/>
      <c r="E568"/>
      <c r="F568"/>
      <c r="G568"/>
      <c r="H568"/>
      <c r="I568"/>
      <c r="J568"/>
      <c r="K568"/>
      <c r="L568"/>
      <c r="M568"/>
      <c r="N568"/>
      <c r="O568"/>
      <c r="P568"/>
      <c r="Q568"/>
      <c r="R568"/>
      <c r="S568"/>
    </row>
    <row r="569" spans="1:19" s="206" customFormat="1" ht="15.75" hidden="1" x14ac:dyDescent="0.25">
      <c r="A569"/>
      <c r="B569"/>
      <c r="C569"/>
      <c r="D569"/>
      <c r="E569"/>
      <c r="F569"/>
      <c r="G569"/>
      <c r="H569"/>
      <c r="I569"/>
      <c r="J569"/>
      <c r="K569"/>
      <c r="L569"/>
      <c r="M569"/>
      <c r="N569"/>
      <c r="O569"/>
      <c r="P569"/>
      <c r="Q569"/>
      <c r="R569"/>
      <c r="S569"/>
    </row>
    <row r="570" spans="1:19" s="206" customFormat="1" ht="15.75" hidden="1" x14ac:dyDescent="0.25">
      <c r="A570"/>
      <c r="B570"/>
      <c r="C570"/>
      <c r="D570"/>
      <c r="E570"/>
      <c r="F570"/>
      <c r="G570"/>
      <c r="H570"/>
      <c r="I570"/>
      <c r="J570"/>
      <c r="K570"/>
      <c r="L570"/>
      <c r="M570"/>
      <c r="N570"/>
      <c r="O570"/>
      <c r="P570"/>
      <c r="Q570"/>
      <c r="R570"/>
      <c r="S570"/>
    </row>
    <row r="571" spans="1:19" s="206" customFormat="1" ht="15.75" hidden="1" x14ac:dyDescent="0.25">
      <c r="A571"/>
      <c r="B571"/>
      <c r="C571"/>
      <c r="D571"/>
      <c r="E571"/>
      <c r="F571"/>
      <c r="G571"/>
      <c r="H571"/>
      <c r="I571"/>
      <c r="J571"/>
      <c r="K571"/>
      <c r="L571"/>
      <c r="M571"/>
      <c r="N571"/>
      <c r="O571"/>
      <c r="P571"/>
      <c r="Q571"/>
      <c r="R571"/>
      <c r="S571"/>
    </row>
    <row r="572" spans="1:19" s="206" customFormat="1" ht="15.75" hidden="1" x14ac:dyDescent="0.25">
      <c r="A572"/>
      <c r="B572"/>
      <c r="C572"/>
      <c r="D572"/>
      <c r="E572"/>
      <c r="F572"/>
      <c r="G572"/>
      <c r="H572"/>
      <c r="I572"/>
      <c r="J572"/>
      <c r="K572"/>
      <c r="L572"/>
      <c r="M572"/>
      <c r="N572"/>
      <c r="O572"/>
      <c r="P572"/>
      <c r="Q572"/>
      <c r="R572"/>
      <c r="S572"/>
    </row>
    <row r="573" spans="1:19" s="206" customFormat="1" ht="15.75" hidden="1" x14ac:dyDescent="0.25">
      <c r="A573"/>
      <c r="B573"/>
      <c r="C573"/>
      <c r="D573"/>
      <c r="E573"/>
      <c r="F573"/>
      <c r="G573"/>
      <c r="H573"/>
      <c r="I573"/>
      <c r="J573"/>
      <c r="K573"/>
      <c r="L573"/>
      <c r="M573"/>
      <c r="N573"/>
      <c r="O573"/>
      <c r="P573"/>
      <c r="Q573"/>
      <c r="R573"/>
      <c r="S573"/>
    </row>
    <row r="574" spans="1:19" s="206" customFormat="1" ht="15.75" hidden="1" x14ac:dyDescent="0.25">
      <c r="A574"/>
      <c r="B574"/>
      <c r="C574"/>
      <c r="D574"/>
      <c r="E574"/>
      <c r="F574"/>
      <c r="G574"/>
      <c r="H574"/>
      <c r="I574"/>
      <c r="J574"/>
      <c r="K574"/>
      <c r="L574"/>
      <c r="M574"/>
      <c r="N574"/>
      <c r="O574"/>
      <c r="P574"/>
      <c r="Q574"/>
      <c r="R574"/>
      <c r="S574"/>
    </row>
    <row r="575" spans="1:19" s="206" customFormat="1" ht="15.75" hidden="1" x14ac:dyDescent="0.25">
      <c r="A575"/>
      <c r="B575"/>
      <c r="C575"/>
      <c r="D575"/>
      <c r="E575"/>
      <c r="F575"/>
      <c r="G575"/>
      <c r="H575"/>
      <c r="I575"/>
      <c r="J575"/>
      <c r="K575"/>
      <c r="L575"/>
      <c r="M575"/>
      <c r="N575"/>
      <c r="O575"/>
      <c r="P575"/>
      <c r="Q575"/>
      <c r="R575"/>
      <c r="S575"/>
    </row>
    <row r="576" spans="1:19" s="206" customFormat="1" ht="15" hidden="1" customHeight="1" x14ac:dyDescent="0.25">
      <c r="A576"/>
      <c r="B576"/>
      <c r="C576"/>
      <c r="D576"/>
      <c r="E576"/>
      <c r="F576"/>
      <c r="G576"/>
      <c r="H576"/>
      <c r="I576"/>
      <c r="J576"/>
      <c r="K576"/>
      <c r="L576"/>
      <c r="M576"/>
      <c r="N576"/>
      <c r="O576"/>
      <c r="P576"/>
      <c r="Q576"/>
      <c r="R576"/>
      <c r="S576"/>
    </row>
    <row r="577" spans="1:19" s="206" customFormat="1" ht="15" hidden="1" customHeight="1" x14ac:dyDescent="0.25">
      <c r="A577"/>
      <c r="B577"/>
      <c r="C577"/>
      <c r="D577"/>
      <c r="E577"/>
      <c r="F577"/>
      <c r="G577"/>
      <c r="H577"/>
      <c r="I577"/>
      <c r="J577"/>
      <c r="K577"/>
      <c r="L577"/>
      <c r="M577"/>
      <c r="N577"/>
      <c r="O577"/>
      <c r="P577"/>
      <c r="Q577"/>
      <c r="R577"/>
      <c r="S577"/>
    </row>
    <row r="578" spans="1:19" s="206" customFormat="1" ht="15" hidden="1" customHeight="1" x14ac:dyDescent="0.25">
      <c r="A578"/>
      <c r="B578"/>
      <c r="C578"/>
      <c r="D578"/>
      <c r="E578"/>
      <c r="F578"/>
      <c r="G578"/>
      <c r="H578"/>
      <c r="I578"/>
      <c r="J578"/>
      <c r="K578"/>
      <c r="L578"/>
      <c r="M578"/>
      <c r="N578"/>
      <c r="O578"/>
      <c r="P578"/>
      <c r="Q578"/>
      <c r="R578"/>
      <c r="S578"/>
    </row>
    <row r="579" spans="1:19" s="206" customFormat="1" ht="80.099999999999994" hidden="1" customHeight="1" x14ac:dyDescent="0.25">
      <c r="A579"/>
      <c r="B579"/>
      <c r="C579"/>
      <c r="D579"/>
      <c r="E579"/>
      <c r="F579"/>
      <c r="G579"/>
      <c r="H579"/>
      <c r="I579"/>
      <c r="J579"/>
      <c r="K579"/>
      <c r="L579"/>
      <c r="M579"/>
      <c r="N579"/>
      <c r="O579"/>
      <c r="P579"/>
      <c r="Q579"/>
      <c r="R579"/>
      <c r="S579"/>
    </row>
    <row r="580" spans="1:19" s="206" customFormat="1" ht="15.75" hidden="1" x14ac:dyDescent="0.25">
      <c r="A580"/>
      <c r="B580"/>
      <c r="C580"/>
      <c r="D580"/>
      <c r="E580"/>
      <c r="F580"/>
      <c r="G580"/>
      <c r="H580"/>
      <c r="I580"/>
      <c r="J580"/>
      <c r="K580"/>
      <c r="L580"/>
      <c r="M580"/>
      <c r="N580"/>
      <c r="O580"/>
      <c r="P580"/>
      <c r="Q580"/>
      <c r="R580"/>
      <c r="S580"/>
    </row>
    <row r="581" spans="1:19" s="206" customFormat="1" ht="15.75" hidden="1" x14ac:dyDescent="0.25">
      <c r="A581"/>
      <c r="B581"/>
      <c r="C581"/>
      <c r="D581"/>
      <c r="E581"/>
      <c r="F581"/>
      <c r="G581"/>
      <c r="H581"/>
      <c r="I581"/>
      <c r="J581"/>
      <c r="K581"/>
      <c r="L581"/>
      <c r="M581"/>
      <c r="N581"/>
      <c r="O581"/>
      <c r="P581"/>
      <c r="Q581"/>
      <c r="R581"/>
      <c r="S581"/>
    </row>
    <row r="582" spans="1:19" s="206" customFormat="1" ht="15.75" hidden="1" x14ac:dyDescent="0.25">
      <c r="A582"/>
      <c r="B582"/>
      <c r="C582"/>
      <c r="D582"/>
      <c r="E582"/>
      <c r="F582"/>
      <c r="G582"/>
      <c r="H582"/>
      <c r="I582"/>
      <c r="J582"/>
      <c r="K582"/>
      <c r="L582"/>
      <c r="M582"/>
      <c r="N582"/>
      <c r="O582"/>
      <c r="P582"/>
      <c r="Q582"/>
      <c r="R582"/>
      <c r="S582"/>
    </row>
    <row r="583" spans="1:19" s="206" customFormat="1" ht="15.75" hidden="1" x14ac:dyDescent="0.25">
      <c r="A583"/>
      <c r="B583"/>
      <c r="C583"/>
      <c r="D583"/>
      <c r="E583"/>
      <c r="F583"/>
      <c r="G583"/>
      <c r="H583"/>
      <c r="I583"/>
      <c r="J583"/>
      <c r="K583"/>
      <c r="L583"/>
      <c r="M583"/>
      <c r="N583"/>
      <c r="O583"/>
      <c r="P583"/>
      <c r="Q583"/>
      <c r="R583"/>
      <c r="S583"/>
    </row>
    <row r="584" spans="1:19" s="206" customFormat="1" ht="15.75" hidden="1" x14ac:dyDescent="0.25">
      <c r="A584"/>
      <c r="B584"/>
      <c r="C584"/>
      <c r="D584"/>
      <c r="E584"/>
      <c r="F584"/>
      <c r="G584"/>
      <c r="H584"/>
      <c r="I584"/>
      <c r="J584"/>
      <c r="K584"/>
      <c r="L584"/>
      <c r="M584"/>
      <c r="N584"/>
      <c r="O584"/>
      <c r="P584"/>
      <c r="Q584"/>
      <c r="R584"/>
      <c r="S584"/>
    </row>
    <row r="585" spans="1:19" s="206" customFormat="1" ht="15.75" hidden="1" x14ac:dyDescent="0.25">
      <c r="A585"/>
      <c r="B585"/>
      <c r="C585"/>
      <c r="D585"/>
      <c r="E585"/>
      <c r="F585"/>
      <c r="G585"/>
      <c r="H585"/>
      <c r="I585"/>
      <c r="J585"/>
      <c r="K585"/>
      <c r="L585"/>
      <c r="M585"/>
      <c r="N585"/>
      <c r="O585"/>
      <c r="P585"/>
      <c r="Q585"/>
      <c r="R585"/>
      <c r="S585"/>
    </row>
    <row r="586" spans="1:19" s="206" customFormat="1" ht="15.75" hidden="1" x14ac:dyDescent="0.25">
      <c r="A586"/>
      <c r="B586"/>
      <c r="C586"/>
      <c r="D586"/>
      <c r="E586"/>
      <c r="F586"/>
      <c r="G586"/>
      <c r="H586"/>
      <c r="I586"/>
      <c r="J586"/>
      <c r="K586"/>
      <c r="L586"/>
      <c r="M586"/>
      <c r="N586"/>
      <c r="O586"/>
      <c r="P586"/>
      <c r="Q586"/>
      <c r="R586"/>
      <c r="S586"/>
    </row>
    <row r="587" spans="1:19" s="206" customFormat="1" ht="15.75" hidden="1" x14ac:dyDescent="0.25">
      <c r="A587"/>
      <c r="B587"/>
      <c r="C587"/>
      <c r="D587"/>
      <c r="E587"/>
      <c r="F587"/>
      <c r="G587"/>
      <c r="H587"/>
      <c r="I587"/>
      <c r="J587"/>
      <c r="K587"/>
      <c r="L587"/>
      <c r="M587"/>
      <c r="N587"/>
      <c r="O587"/>
      <c r="P587"/>
      <c r="Q587"/>
      <c r="R587"/>
      <c r="S587"/>
    </row>
    <row r="588" spans="1:19" s="206" customFormat="1" ht="15.75" hidden="1" x14ac:dyDescent="0.25">
      <c r="A588"/>
      <c r="B588"/>
      <c r="C588"/>
      <c r="D588"/>
      <c r="E588"/>
      <c r="F588"/>
      <c r="G588"/>
      <c r="H588"/>
      <c r="I588"/>
      <c r="J588"/>
      <c r="K588"/>
      <c r="L588"/>
      <c r="M588"/>
      <c r="N588"/>
      <c r="O588"/>
      <c r="P588"/>
      <c r="Q588"/>
      <c r="R588"/>
      <c r="S588"/>
    </row>
    <row r="589" spans="1:19" s="206" customFormat="1" ht="15.75" hidden="1" x14ac:dyDescent="0.25">
      <c r="A589"/>
      <c r="B589"/>
      <c r="C589"/>
      <c r="D589"/>
      <c r="E589"/>
      <c r="F589"/>
      <c r="G589"/>
      <c r="H589"/>
      <c r="I589"/>
      <c r="J589"/>
      <c r="K589"/>
      <c r="L589"/>
      <c r="M589"/>
      <c r="N589"/>
      <c r="O589"/>
      <c r="P589"/>
      <c r="Q589"/>
      <c r="R589"/>
      <c r="S589"/>
    </row>
    <row r="590" spans="1:19" s="206" customFormat="1" ht="15.75" hidden="1" x14ac:dyDescent="0.25">
      <c r="A590"/>
      <c r="B590"/>
      <c r="C590"/>
      <c r="D590"/>
      <c r="E590"/>
      <c r="F590"/>
      <c r="G590"/>
      <c r="H590"/>
      <c r="I590"/>
      <c r="J590"/>
      <c r="K590"/>
      <c r="L590"/>
      <c r="M590"/>
      <c r="N590"/>
      <c r="O590"/>
      <c r="P590"/>
      <c r="Q590"/>
      <c r="R590"/>
      <c r="S590"/>
    </row>
    <row r="591" spans="1:19" s="206" customFormat="1" ht="15.75" hidden="1" x14ac:dyDescent="0.25">
      <c r="A591"/>
      <c r="B591"/>
      <c r="C591"/>
      <c r="D591"/>
      <c r="E591"/>
      <c r="F591"/>
      <c r="G591"/>
      <c r="H591"/>
      <c r="I591"/>
      <c r="J591"/>
      <c r="K591"/>
      <c r="L591"/>
      <c r="M591"/>
      <c r="N591"/>
      <c r="O591"/>
      <c r="P591"/>
      <c r="Q591"/>
      <c r="R591"/>
      <c r="S591"/>
    </row>
    <row r="592" spans="1:19" s="206" customFormat="1" ht="15.75" hidden="1" x14ac:dyDescent="0.25">
      <c r="A592"/>
      <c r="B592"/>
      <c r="C592"/>
      <c r="D592"/>
      <c r="E592"/>
      <c r="F592"/>
      <c r="G592"/>
      <c r="H592"/>
      <c r="I592"/>
      <c r="J592"/>
      <c r="K592"/>
      <c r="L592"/>
      <c r="M592"/>
      <c r="N592"/>
      <c r="O592"/>
      <c r="P592"/>
      <c r="Q592"/>
      <c r="R592"/>
      <c r="S592"/>
    </row>
    <row r="593" spans="1:19" s="206" customFormat="1" ht="15.75" hidden="1" x14ac:dyDescent="0.25">
      <c r="A593"/>
      <c r="B593"/>
      <c r="C593"/>
      <c r="D593"/>
      <c r="E593"/>
      <c r="F593"/>
      <c r="G593"/>
      <c r="H593"/>
      <c r="I593"/>
      <c r="J593"/>
      <c r="K593"/>
      <c r="L593"/>
      <c r="M593"/>
      <c r="N593"/>
      <c r="O593"/>
      <c r="P593"/>
      <c r="Q593"/>
      <c r="R593"/>
      <c r="S593"/>
    </row>
    <row r="594" spans="1:19" s="206" customFormat="1" ht="15.75" hidden="1" x14ac:dyDescent="0.25">
      <c r="A594"/>
      <c r="B594"/>
      <c r="C594"/>
      <c r="D594"/>
      <c r="E594"/>
      <c r="F594"/>
      <c r="G594"/>
      <c r="H594"/>
      <c r="I594"/>
      <c r="J594"/>
      <c r="K594"/>
      <c r="L594"/>
      <c r="M594"/>
      <c r="N594"/>
      <c r="O594"/>
      <c r="P594"/>
      <c r="Q594"/>
      <c r="R594"/>
      <c r="S594"/>
    </row>
    <row r="595" spans="1:19" s="206" customFormat="1" ht="15.75" hidden="1" x14ac:dyDescent="0.25">
      <c r="A595"/>
      <c r="B595"/>
      <c r="C595"/>
      <c r="D595"/>
      <c r="E595"/>
      <c r="F595"/>
      <c r="G595"/>
      <c r="H595"/>
      <c r="I595"/>
      <c r="J595"/>
      <c r="K595"/>
      <c r="L595"/>
      <c r="M595"/>
      <c r="N595"/>
      <c r="O595"/>
      <c r="P595"/>
      <c r="Q595"/>
      <c r="R595"/>
      <c r="S595"/>
    </row>
    <row r="596" spans="1:19" s="206" customFormat="1" ht="15.75" hidden="1" x14ac:dyDescent="0.25">
      <c r="A596"/>
      <c r="B596"/>
      <c r="C596"/>
      <c r="D596"/>
      <c r="E596"/>
      <c r="F596"/>
      <c r="G596"/>
      <c r="H596"/>
      <c r="I596"/>
      <c r="J596"/>
      <c r="K596"/>
      <c r="L596"/>
      <c r="M596"/>
      <c r="N596"/>
      <c r="O596"/>
      <c r="P596"/>
      <c r="Q596"/>
      <c r="R596"/>
      <c r="S596"/>
    </row>
    <row r="597" spans="1:19" s="206" customFormat="1" ht="15.75" hidden="1" x14ac:dyDescent="0.25">
      <c r="A597"/>
      <c r="B597"/>
      <c r="C597"/>
      <c r="D597"/>
      <c r="E597"/>
      <c r="F597"/>
      <c r="G597"/>
      <c r="H597"/>
      <c r="I597"/>
      <c r="J597"/>
      <c r="K597"/>
      <c r="L597"/>
      <c r="M597"/>
      <c r="N597"/>
      <c r="O597"/>
      <c r="P597"/>
      <c r="Q597"/>
      <c r="R597"/>
      <c r="S597"/>
    </row>
    <row r="598" spans="1:19" s="206" customFormat="1" ht="15.75" hidden="1" x14ac:dyDescent="0.25">
      <c r="A598"/>
      <c r="B598"/>
      <c r="C598"/>
      <c r="D598"/>
      <c r="E598"/>
      <c r="F598"/>
      <c r="G598"/>
      <c r="H598"/>
      <c r="I598"/>
      <c r="J598"/>
      <c r="K598"/>
      <c r="L598"/>
      <c r="M598"/>
      <c r="N598"/>
      <c r="O598"/>
      <c r="P598"/>
      <c r="Q598"/>
      <c r="R598"/>
      <c r="S598"/>
    </row>
    <row r="599" spans="1:19" s="206" customFormat="1" ht="15.75" hidden="1" x14ac:dyDescent="0.25">
      <c r="A599"/>
      <c r="B599"/>
      <c r="C599"/>
      <c r="D599"/>
      <c r="E599"/>
      <c r="F599"/>
      <c r="G599"/>
      <c r="H599"/>
      <c r="I599"/>
      <c r="J599"/>
      <c r="K599"/>
      <c r="L599"/>
      <c r="M599"/>
      <c r="N599"/>
      <c r="O599"/>
      <c r="P599"/>
      <c r="Q599"/>
      <c r="R599"/>
      <c r="S599"/>
    </row>
    <row r="600" spans="1:19" s="206" customFormat="1" ht="15" hidden="1" customHeight="1" x14ac:dyDescent="0.25">
      <c r="A600"/>
      <c r="B600"/>
      <c r="C600"/>
      <c r="D600"/>
      <c r="E600"/>
      <c r="F600"/>
      <c r="G600"/>
      <c r="H600"/>
      <c r="I600"/>
      <c r="J600"/>
      <c r="K600"/>
      <c r="L600"/>
      <c r="M600"/>
      <c r="N600"/>
      <c r="O600"/>
      <c r="P600"/>
      <c r="Q600"/>
      <c r="R600"/>
      <c r="S600"/>
    </row>
    <row r="601" spans="1:19" s="206" customFormat="1" ht="15" hidden="1" customHeight="1" x14ac:dyDescent="0.25">
      <c r="A601"/>
      <c r="B601"/>
      <c r="C601"/>
      <c r="D601"/>
      <c r="E601"/>
      <c r="F601"/>
      <c r="G601"/>
      <c r="H601"/>
      <c r="I601"/>
      <c r="J601"/>
      <c r="K601"/>
      <c r="L601"/>
      <c r="M601"/>
      <c r="N601"/>
      <c r="O601"/>
      <c r="P601"/>
      <c r="Q601"/>
      <c r="R601"/>
      <c r="S601"/>
    </row>
    <row r="602" spans="1:19" s="206" customFormat="1" ht="15.75" hidden="1" x14ac:dyDescent="0.25">
      <c r="A602"/>
      <c r="B602"/>
      <c r="C602"/>
      <c r="D602"/>
      <c r="E602"/>
      <c r="F602"/>
      <c r="G602"/>
      <c r="H602"/>
      <c r="I602"/>
      <c r="J602"/>
      <c r="K602"/>
      <c r="L602"/>
      <c r="M602"/>
      <c r="N602"/>
      <c r="O602"/>
      <c r="P602"/>
      <c r="Q602"/>
      <c r="R602"/>
      <c r="S602"/>
    </row>
    <row r="603" spans="1:19" s="206" customFormat="1" ht="37.5" hidden="1" customHeight="1" x14ac:dyDescent="0.25">
      <c r="A603"/>
      <c r="B603"/>
      <c r="C603"/>
      <c r="D603"/>
      <c r="E603"/>
      <c r="F603"/>
      <c r="G603"/>
      <c r="H603"/>
      <c r="I603"/>
      <c r="J603"/>
      <c r="K603"/>
      <c r="L603"/>
      <c r="M603"/>
      <c r="N603"/>
      <c r="O603"/>
      <c r="P603"/>
      <c r="Q603"/>
      <c r="R603"/>
      <c r="S603"/>
    </row>
    <row r="604" spans="1:19" s="206" customFormat="1" ht="80.099999999999994" hidden="1" customHeight="1" x14ac:dyDescent="0.25">
      <c r="A604"/>
      <c r="B604"/>
      <c r="C604"/>
      <c r="D604"/>
      <c r="E604"/>
      <c r="F604"/>
      <c r="G604"/>
      <c r="H604"/>
      <c r="I604"/>
      <c r="J604"/>
      <c r="K604"/>
      <c r="L604"/>
      <c r="M604"/>
      <c r="N604"/>
      <c r="O604"/>
      <c r="P604"/>
      <c r="Q604"/>
      <c r="R604"/>
      <c r="S604"/>
    </row>
    <row r="605" spans="1:19" s="206" customFormat="1" ht="15.75" hidden="1" x14ac:dyDescent="0.25">
      <c r="A605"/>
      <c r="B605"/>
      <c r="C605"/>
      <c r="D605"/>
      <c r="E605"/>
      <c r="F605"/>
      <c r="G605"/>
      <c r="H605"/>
      <c r="I605"/>
      <c r="J605"/>
      <c r="K605"/>
      <c r="L605"/>
      <c r="M605"/>
      <c r="N605"/>
      <c r="O605"/>
      <c r="P605"/>
      <c r="Q605"/>
      <c r="R605"/>
      <c r="S605"/>
    </row>
    <row r="606" spans="1:19" s="206" customFormat="1" ht="15" hidden="1" customHeight="1" x14ac:dyDescent="0.25">
      <c r="A606"/>
      <c r="B606"/>
      <c r="C606"/>
      <c r="D606"/>
      <c r="E606"/>
      <c r="F606"/>
      <c r="G606"/>
      <c r="H606"/>
      <c r="I606"/>
      <c r="J606"/>
      <c r="K606"/>
      <c r="L606"/>
      <c r="M606"/>
      <c r="N606"/>
      <c r="O606"/>
      <c r="P606"/>
      <c r="Q606"/>
      <c r="R606"/>
      <c r="S606"/>
    </row>
    <row r="607" spans="1:19" s="206" customFormat="1" ht="15.75" hidden="1" x14ac:dyDescent="0.25">
      <c r="A607"/>
      <c r="B607"/>
      <c r="C607"/>
      <c r="D607"/>
      <c r="E607"/>
      <c r="F607"/>
      <c r="G607"/>
      <c r="H607"/>
      <c r="I607"/>
      <c r="J607"/>
      <c r="K607"/>
      <c r="L607"/>
      <c r="M607"/>
      <c r="N607"/>
      <c r="O607"/>
      <c r="P607"/>
      <c r="Q607"/>
      <c r="R607"/>
      <c r="S607"/>
    </row>
    <row r="608" spans="1:19" s="206" customFormat="1" ht="24" hidden="1" customHeight="1" x14ac:dyDescent="0.25">
      <c r="A608"/>
      <c r="B608"/>
      <c r="C608"/>
      <c r="D608"/>
      <c r="E608"/>
      <c r="F608"/>
      <c r="G608"/>
      <c r="H608"/>
      <c r="I608"/>
      <c r="J608"/>
      <c r="K608"/>
      <c r="L608"/>
      <c r="M608"/>
      <c r="N608"/>
      <c r="O608"/>
      <c r="P608"/>
      <c r="Q608"/>
      <c r="R608"/>
      <c r="S608"/>
    </row>
    <row r="609" spans="1:19" s="206" customFormat="1" ht="80.099999999999994" hidden="1" customHeight="1" x14ac:dyDescent="0.25">
      <c r="A609"/>
      <c r="B609"/>
      <c r="C609"/>
      <c r="D609"/>
      <c r="E609"/>
      <c r="F609"/>
      <c r="G609"/>
      <c r="H609"/>
      <c r="I609"/>
      <c r="J609"/>
      <c r="K609"/>
      <c r="L609"/>
      <c r="M609"/>
      <c r="N609"/>
      <c r="O609"/>
      <c r="P609"/>
      <c r="Q609"/>
      <c r="R609"/>
      <c r="S609"/>
    </row>
    <row r="610" spans="1:19" s="206" customFormat="1" ht="15.75" hidden="1" x14ac:dyDescent="0.25">
      <c r="A610"/>
      <c r="B610"/>
      <c r="C610"/>
      <c r="D610"/>
      <c r="E610"/>
      <c r="F610"/>
      <c r="G610"/>
      <c r="H610"/>
      <c r="I610"/>
      <c r="J610"/>
      <c r="K610"/>
      <c r="L610"/>
      <c r="M610"/>
      <c r="N610"/>
      <c r="O610"/>
      <c r="P610"/>
      <c r="Q610"/>
      <c r="R610"/>
      <c r="S610"/>
    </row>
    <row r="611" spans="1:19" s="206" customFormat="1" ht="15.75" hidden="1" x14ac:dyDescent="0.25">
      <c r="A611"/>
      <c r="B611"/>
      <c r="C611"/>
      <c r="D611"/>
      <c r="E611"/>
      <c r="F611"/>
      <c r="G611"/>
      <c r="H611"/>
      <c r="I611"/>
      <c r="J611"/>
      <c r="K611"/>
      <c r="L611"/>
      <c r="M611"/>
      <c r="N611"/>
      <c r="O611"/>
      <c r="P611"/>
      <c r="Q611"/>
      <c r="R611"/>
      <c r="S611"/>
    </row>
    <row r="612" spans="1:19" s="206" customFormat="1" ht="15.75" hidden="1" x14ac:dyDescent="0.25">
      <c r="A612"/>
      <c r="B612"/>
      <c r="C612"/>
      <c r="D612"/>
      <c r="E612"/>
      <c r="F612"/>
      <c r="G612"/>
      <c r="H612"/>
      <c r="I612"/>
      <c r="J612"/>
      <c r="K612"/>
      <c r="L612"/>
      <c r="M612"/>
      <c r="N612"/>
      <c r="O612"/>
      <c r="P612"/>
      <c r="Q612"/>
      <c r="R612"/>
      <c r="S612"/>
    </row>
    <row r="613" spans="1:19" s="206" customFormat="1" ht="15.75" hidden="1" x14ac:dyDescent="0.25">
      <c r="A613"/>
      <c r="B613"/>
      <c r="C613"/>
      <c r="D613"/>
      <c r="E613"/>
      <c r="F613"/>
      <c r="G613"/>
      <c r="H613"/>
      <c r="I613"/>
      <c r="J613"/>
      <c r="K613"/>
      <c r="L613"/>
      <c r="M613"/>
      <c r="N613"/>
      <c r="O613"/>
      <c r="P613"/>
      <c r="Q613"/>
      <c r="R613"/>
      <c r="S613"/>
    </row>
    <row r="614" spans="1:19" s="206" customFormat="1" ht="15.75" hidden="1" x14ac:dyDescent="0.25">
      <c r="A614"/>
      <c r="B614"/>
      <c r="C614"/>
      <c r="D614"/>
      <c r="E614"/>
      <c r="F614"/>
      <c r="G614"/>
      <c r="H614"/>
      <c r="I614"/>
      <c r="J614"/>
      <c r="K614"/>
      <c r="L614"/>
      <c r="M614"/>
      <c r="N614"/>
      <c r="O614"/>
      <c r="P614"/>
      <c r="Q614"/>
      <c r="R614"/>
      <c r="S614"/>
    </row>
    <row r="615" spans="1:19" s="206" customFormat="1" ht="15.75" hidden="1" x14ac:dyDescent="0.25">
      <c r="A615"/>
      <c r="B615"/>
      <c r="C615"/>
      <c r="D615"/>
      <c r="E615"/>
      <c r="F615"/>
      <c r="G615"/>
      <c r="H615"/>
      <c r="I615"/>
      <c r="J615"/>
      <c r="K615"/>
      <c r="L615"/>
      <c r="M615"/>
      <c r="N615"/>
      <c r="O615"/>
      <c r="P615"/>
      <c r="Q615"/>
      <c r="R615"/>
      <c r="S615"/>
    </row>
    <row r="616" spans="1:19" s="206" customFormat="1" ht="15.75" hidden="1" x14ac:dyDescent="0.25">
      <c r="A616"/>
      <c r="B616"/>
      <c r="C616"/>
      <c r="D616"/>
      <c r="E616"/>
      <c r="F616"/>
      <c r="G616"/>
      <c r="H616"/>
      <c r="I616"/>
      <c r="J616"/>
      <c r="K616"/>
      <c r="L616"/>
      <c r="M616"/>
      <c r="N616"/>
      <c r="O616"/>
      <c r="P616"/>
      <c r="Q616"/>
      <c r="R616"/>
      <c r="S616"/>
    </row>
    <row r="617" spans="1:19" s="206" customFormat="1" ht="15.75" hidden="1" x14ac:dyDescent="0.25">
      <c r="A617"/>
      <c r="B617"/>
      <c r="C617"/>
      <c r="D617"/>
      <c r="E617"/>
      <c r="F617"/>
      <c r="G617"/>
      <c r="H617"/>
      <c r="I617"/>
      <c r="J617"/>
      <c r="K617"/>
      <c r="L617"/>
      <c r="M617"/>
      <c r="N617"/>
      <c r="O617"/>
      <c r="P617"/>
      <c r="Q617"/>
      <c r="R617"/>
      <c r="S617"/>
    </row>
    <row r="618" spans="1:19" s="206" customFormat="1" ht="15.75" hidden="1" x14ac:dyDescent="0.25">
      <c r="A618"/>
      <c r="B618"/>
      <c r="C618"/>
      <c r="D618"/>
      <c r="E618"/>
      <c r="F618"/>
      <c r="G618"/>
      <c r="H618"/>
      <c r="I618"/>
      <c r="J618"/>
      <c r="K618"/>
      <c r="L618"/>
      <c r="M618"/>
      <c r="N618"/>
      <c r="O618"/>
      <c r="P618"/>
      <c r="Q618"/>
      <c r="R618"/>
      <c r="S618"/>
    </row>
    <row r="619" spans="1:19" s="206" customFormat="1" ht="15.75" hidden="1" x14ac:dyDescent="0.25">
      <c r="A619"/>
      <c r="B619"/>
      <c r="C619"/>
      <c r="D619"/>
      <c r="E619"/>
      <c r="F619"/>
      <c r="G619"/>
      <c r="H619"/>
      <c r="I619"/>
      <c r="J619"/>
      <c r="K619"/>
      <c r="L619"/>
      <c r="M619"/>
      <c r="N619"/>
      <c r="O619"/>
      <c r="P619"/>
      <c r="Q619"/>
      <c r="R619"/>
      <c r="S619"/>
    </row>
    <row r="620" spans="1:19" s="206" customFormat="1" ht="15.75" hidden="1" x14ac:dyDescent="0.25">
      <c r="A620"/>
      <c r="B620"/>
      <c r="C620"/>
      <c r="D620"/>
      <c r="E620"/>
      <c r="F620"/>
      <c r="G620"/>
      <c r="H620"/>
      <c r="I620"/>
      <c r="J620"/>
      <c r="K620"/>
      <c r="L620"/>
      <c r="M620"/>
      <c r="N620"/>
      <c r="O620"/>
      <c r="P620"/>
      <c r="Q620"/>
      <c r="R620"/>
      <c r="S620"/>
    </row>
    <row r="621" spans="1:19" s="206" customFormat="1" ht="15.75" hidden="1" x14ac:dyDescent="0.25">
      <c r="A621"/>
      <c r="B621"/>
      <c r="C621"/>
      <c r="D621"/>
      <c r="E621"/>
      <c r="F621"/>
      <c r="G621"/>
      <c r="H621"/>
      <c r="I621"/>
      <c r="J621"/>
      <c r="K621"/>
      <c r="L621"/>
      <c r="M621"/>
      <c r="N621"/>
      <c r="O621"/>
      <c r="P621"/>
      <c r="Q621"/>
      <c r="R621"/>
      <c r="S621"/>
    </row>
    <row r="622" spans="1:19" s="206" customFormat="1" ht="15.75" hidden="1" x14ac:dyDescent="0.25">
      <c r="A622"/>
      <c r="B622"/>
      <c r="C622"/>
      <c r="D622"/>
      <c r="E622"/>
      <c r="F622"/>
      <c r="G622"/>
      <c r="H622"/>
      <c r="I622"/>
      <c r="J622"/>
      <c r="K622"/>
      <c r="L622"/>
      <c r="M622"/>
      <c r="N622"/>
      <c r="O622"/>
      <c r="P622"/>
      <c r="Q622"/>
      <c r="R622"/>
      <c r="S622"/>
    </row>
    <row r="623" spans="1:19" s="206" customFormat="1" ht="15.75" hidden="1" x14ac:dyDescent="0.25">
      <c r="A623"/>
      <c r="B623"/>
      <c r="C623"/>
      <c r="D623"/>
      <c r="E623"/>
      <c r="F623"/>
      <c r="G623"/>
      <c r="H623"/>
      <c r="I623"/>
      <c r="J623"/>
      <c r="K623"/>
      <c r="L623"/>
      <c r="M623"/>
      <c r="N623"/>
      <c r="O623"/>
      <c r="P623"/>
      <c r="Q623"/>
      <c r="R623"/>
      <c r="S623"/>
    </row>
    <row r="624" spans="1:19" s="206" customFormat="1" ht="15.75" hidden="1" x14ac:dyDescent="0.25">
      <c r="A624"/>
      <c r="B624"/>
      <c r="C624"/>
      <c r="D624"/>
      <c r="E624"/>
      <c r="F624"/>
      <c r="G624"/>
      <c r="H624"/>
      <c r="I624"/>
      <c r="J624"/>
      <c r="K624"/>
      <c r="L624"/>
      <c r="M624"/>
      <c r="N624"/>
      <c r="O624"/>
      <c r="P624"/>
      <c r="Q624"/>
      <c r="R624"/>
      <c r="S624"/>
    </row>
    <row r="625" spans="1:19" s="206" customFormat="1" ht="15.75" hidden="1" x14ac:dyDescent="0.25">
      <c r="A625"/>
      <c r="B625"/>
      <c r="C625"/>
      <c r="D625"/>
      <c r="E625"/>
      <c r="F625"/>
      <c r="G625"/>
      <c r="H625"/>
      <c r="I625"/>
      <c r="J625"/>
      <c r="K625"/>
      <c r="L625"/>
      <c r="M625"/>
      <c r="N625"/>
      <c r="O625"/>
      <c r="P625"/>
      <c r="Q625"/>
      <c r="R625"/>
      <c r="S625"/>
    </row>
    <row r="626" spans="1:19" s="206" customFormat="1" ht="15.75" hidden="1" x14ac:dyDescent="0.25">
      <c r="A626"/>
      <c r="B626"/>
      <c r="C626"/>
      <c r="D626"/>
      <c r="E626"/>
      <c r="F626"/>
      <c r="G626"/>
      <c r="H626"/>
      <c r="I626"/>
      <c r="J626"/>
      <c r="K626"/>
      <c r="L626"/>
      <c r="M626"/>
      <c r="N626"/>
      <c r="O626"/>
      <c r="P626"/>
      <c r="Q626"/>
      <c r="R626"/>
      <c r="S626"/>
    </row>
    <row r="627" spans="1:19" s="206" customFormat="1" ht="15.75" hidden="1" x14ac:dyDescent="0.25">
      <c r="A627"/>
      <c r="B627"/>
      <c r="C627"/>
      <c r="D627"/>
      <c r="E627"/>
      <c r="F627"/>
      <c r="G627"/>
      <c r="H627"/>
      <c r="I627"/>
      <c r="J627"/>
      <c r="K627"/>
      <c r="L627"/>
      <c r="M627"/>
      <c r="N627"/>
      <c r="O627"/>
      <c r="P627"/>
      <c r="Q627"/>
      <c r="R627"/>
      <c r="S627"/>
    </row>
    <row r="628" spans="1:19" s="206" customFormat="1" ht="15.75" hidden="1" x14ac:dyDescent="0.25">
      <c r="A628"/>
      <c r="B628"/>
      <c r="C628"/>
      <c r="D628"/>
      <c r="E628"/>
      <c r="F628"/>
      <c r="G628"/>
      <c r="H628"/>
      <c r="I628"/>
      <c r="J628"/>
      <c r="K628"/>
      <c r="L628"/>
      <c r="M628"/>
      <c r="N628"/>
      <c r="O628"/>
      <c r="P628"/>
      <c r="Q628"/>
      <c r="R628"/>
      <c r="S628"/>
    </row>
    <row r="629" spans="1:19" s="206" customFormat="1" ht="15.75" hidden="1" x14ac:dyDescent="0.25">
      <c r="A629"/>
      <c r="B629"/>
      <c r="C629"/>
      <c r="D629"/>
      <c r="E629"/>
      <c r="F629"/>
      <c r="G629"/>
      <c r="H629"/>
      <c r="I629"/>
      <c r="J629"/>
      <c r="K629"/>
      <c r="L629"/>
      <c r="M629"/>
      <c r="N629"/>
      <c r="O629"/>
      <c r="P629"/>
      <c r="Q629"/>
      <c r="R629"/>
      <c r="S629"/>
    </row>
    <row r="630" spans="1:19" s="206" customFormat="1" ht="15.75" hidden="1" x14ac:dyDescent="0.25">
      <c r="A630"/>
      <c r="B630"/>
      <c r="C630"/>
      <c r="D630"/>
      <c r="E630"/>
      <c r="F630"/>
      <c r="G630"/>
      <c r="H630"/>
      <c r="I630"/>
      <c r="J630"/>
      <c r="K630"/>
      <c r="L630"/>
      <c r="M630"/>
      <c r="N630"/>
      <c r="O630"/>
      <c r="P630"/>
      <c r="Q630"/>
      <c r="R630"/>
      <c r="S630"/>
    </row>
    <row r="631" spans="1:19" s="206" customFormat="1" ht="15.75" hidden="1" x14ac:dyDescent="0.25">
      <c r="A631"/>
      <c r="B631"/>
      <c r="C631"/>
      <c r="D631"/>
      <c r="E631"/>
      <c r="F631"/>
      <c r="G631"/>
      <c r="H631"/>
      <c r="I631"/>
      <c r="J631"/>
      <c r="K631"/>
      <c r="L631"/>
      <c r="M631"/>
      <c r="N631"/>
      <c r="O631"/>
      <c r="P631"/>
      <c r="Q631"/>
      <c r="R631"/>
      <c r="S631"/>
    </row>
    <row r="632" spans="1:19" s="206" customFormat="1" ht="15.75" hidden="1" x14ac:dyDescent="0.25">
      <c r="A632"/>
      <c r="B632"/>
      <c r="C632"/>
      <c r="D632"/>
      <c r="E632"/>
      <c r="F632"/>
      <c r="G632"/>
      <c r="H632"/>
      <c r="I632"/>
      <c r="J632"/>
      <c r="K632"/>
      <c r="L632"/>
      <c r="M632"/>
      <c r="N632"/>
      <c r="O632"/>
      <c r="P632"/>
      <c r="Q632"/>
      <c r="R632"/>
      <c r="S632"/>
    </row>
    <row r="633" spans="1:19" s="206" customFormat="1" ht="15.75" hidden="1" x14ac:dyDescent="0.25">
      <c r="A633"/>
      <c r="B633"/>
      <c r="C633"/>
      <c r="D633"/>
      <c r="E633"/>
      <c r="F633"/>
      <c r="G633"/>
      <c r="H633"/>
      <c r="I633"/>
      <c r="J633"/>
      <c r="K633"/>
      <c r="L633"/>
      <c r="M633"/>
      <c r="N633"/>
      <c r="O633"/>
      <c r="P633"/>
      <c r="Q633"/>
      <c r="R633"/>
      <c r="S633"/>
    </row>
    <row r="634" spans="1:19" s="206" customFormat="1" ht="15.75" hidden="1" x14ac:dyDescent="0.25">
      <c r="A634"/>
      <c r="B634"/>
      <c r="C634"/>
      <c r="D634"/>
      <c r="E634"/>
      <c r="F634"/>
      <c r="G634"/>
      <c r="H634"/>
      <c r="I634"/>
      <c r="J634"/>
      <c r="K634"/>
      <c r="L634"/>
      <c r="M634"/>
      <c r="N634"/>
      <c r="O634"/>
      <c r="P634"/>
      <c r="Q634"/>
      <c r="R634"/>
      <c r="S634"/>
    </row>
    <row r="635" spans="1:19" s="206" customFormat="1" ht="15.75" hidden="1" x14ac:dyDescent="0.25">
      <c r="A635"/>
      <c r="B635"/>
      <c r="C635"/>
      <c r="D635"/>
      <c r="E635"/>
      <c r="F635"/>
      <c r="G635"/>
      <c r="H635"/>
      <c r="I635"/>
      <c r="J635"/>
      <c r="K635"/>
      <c r="L635"/>
      <c r="M635"/>
      <c r="N635"/>
      <c r="O635"/>
      <c r="P635"/>
      <c r="Q635"/>
      <c r="R635"/>
      <c r="S635"/>
    </row>
    <row r="636" spans="1:19" s="206" customFormat="1" ht="15.75" hidden="1" x14ac:dyDescent="0.25">
      <c r="A636"/>
      <c r="B636"/>
      <c r="C636"/>
      <c r="D636"/>
      <c r="E636"/>
      <c r="F636"/>
      <c r="G636"/>
      <c r="H636"/>
      <c r="I636"/>
      <c r="J636"/>
      <c r="K636"/>
      <c r="L636"/>
      <c r="M636"/>
      <c r="N636"/>
      <c r="O636"/>
      <c r="P636"/>
      <c r="Q636"/>
      <c r="R636"/>
      <c r="S636"/>
    </row>
    <row r="637" spans="1:19" s="206" customFormat="1" ht="15.75" hidden="1" x14ac:dyDescent="0.25">
      <c r="A637"/>
      <c r="B637"/>
      <c r="C637"/>
      <c r="D637"/>
      <c r="E637"/>
      <c r="F637"/>
      <c r="G637"/>
      <c r="H637"/>
      <c r="I637"/>
      <c r="J637"/>
      <c r="K637"/>
      <c r="L637"/>
      <c r="M637"/>
      <c r="N637"/>
      <c r="O637"/>
      <c r="P637"/>
      <c r="Q637"/>
      <c r="R637"/>
      <c r="S637"/>
    </row>
    <row r="638" spans="1:19" s="206" customFormat="1" ht="15.75" hidden="1" x14ac:dyDescent="0.25">
      <c r="A638"/>
      <c r="B638"/>
      <c r="C638"/>
      <c r="D638"/>
      <c r="E638"/>
      <c r="F638"/>
      <c r="G638"/>
      <c r="H638"/>
      <c r="I638"/>
      <c r="J638"/>
      <c r="K638"/>
      <c r="L638"/>
      <c r="M638"/>
      <c r="N638"/>
      <c r="O638"/>
      <c r="P638"/>
      <c r="Q638"/>
      <c r="R638"/>
      <c r="S638"/>
    </row>
    <row r="639" spans="1:19" s="206" customFormat="1" ht="15.75" hidden="1" x14ac:dyDescent="0.25">
      <c r="A639"/>
      <c r="B639"/>
      <c r="C639"/>
      <c r="D639"/>
      <c r="E639"/>
      <c r="F639"/>
      <c r="G639"/>
      <c r="H639"/>
      <c r="I639"/>
      <c r="J639"/>
      <c r="K639"/>
      <c r="L639"/>
      <c r="M639"/>
      <c r="N639"/>
      <c r="O639"/>
      <c r="P639"/>
      <c r="Q639"/>
      <c r="R639"/>
      <c r="S639"/>
    </row>
    <row r="640" spans="1:19" s="206" customFormat="1" ht="15.75" hidden="1" x14ac:dyDescent="0.25">
      <c r="A640"/>
      <c r="B640"/>
      <c r="C640"/>
      <c r="D640"/>
      <c r="E640"/>
      <c r="F640"/>
      <c r="G640"/>
      <c r="H640"/>
      <c r="I640"/>
      <c r="J640"/>
      <c r="K640"/>
      <c r="L640"/>
      <c r="M640"/>
      <c r="N640"/>
      <c r="O640"/>
      <c r="P640"/>
      <c r="Q640"/>
      <c r="R640"/>
      <c r="S640"/>
    </row>
    <row r="641" spans="1:19" s="206" customFormat="1" ht="15.75" hidden="1" x14ac:dyDescent="0.25">
      <c r="A641"/>
      <c r="B641"/>
      <c r="C641"/>
      <c r="D641"/>
      <c r="E641"/>
      <c r="F641"/>
      <c r="G641"/>
      <c r="H641"/>
      <c r="I641"/>
      <c r="J641"/>
      <c r="K641"/>
      <c r="L641"/>
      <c r="M641"/>
      <c r="N641"/>
      <c r="O641"/>
      <c r="P641"/>
      <c r="Q641"/>
      <c r="R641"/>
      <c r="S641"/>
    </row>
    <row r="642" spans="1:19" s="206" customFormat="1" ht="15" hidden="1" customHeight="1" x14ac:dyDescent="0.25">
      <c r="A642"/>
      <c r="B642"/>
      <c r="C642"/>
      <c r="D642"/>
      <c r="E642"/>
      <c r="F642"/>
      <c r="G642"/>
      <c r="H642"/>
      <c r="I642"/>
      <c r="J642"/>
      <c r="K642"/>
      <c r="L642"/>
      <c r="M642"/>
      <c r="N642"/>
      <c r="O642"/>
      <c r="P642"/>
      <c r="Q642"/>
      <c r="R642"/>
      <c r="S642"/>
    </row>
    <row r="643" spans="1:19" s="206" customFormat="1" ht="15" hidden="1" customHeight="1" x14ac:dyDescent="0.25">
      <c r="A643"/>
      <c r="B643"/>
      <c r="C643"/>
      <c r="D643"/>
      <c r="E643"/>
      <c r="F643"/>
      <c r="G643"/>
      <c r="H643"/>
      <c r="I643"/>
      <c r="J643"/>
      <c r="K643"/>
      <c r="L643"/>
      <c r="M643"/>
      <c r="N643"/>
      <c r="O643"/>
      <c r="P643"/>
      <c r="Q643"/>
      <c r="R643"/>
      <c r="S643"/>
    </row>
    <row r="644" spans="1:19" s="206" customFormat="1" ht="15" hidden="1" customHeight="1" x14ac:dyDescent="0.25">
      <c r="A644"/>
      <c r="B644"/>
      <c r="C644"/>
      <c r="D644"/>
      <c r="E644"/>
      <c r="F644"/>
      <c r="G644"/>
      <c r="H644"/>
      <c r="I644"/>
      <c r="J644"/>
      <c r="K644"/>
      <c r="L644"/>
      <c r="M644"/>
      <c r="N644"/>
      <c r="O644"/>
      <c r="P644"/>
      <c r="Q644"/>
      <c r="R644"/>
      <c r="S644"/>
    </row>
    <row r="645" spans="1:19" s="206" customFormat="1" ht="80.099999999999994" hidden="1" customHeight="1" x14ac:dyDescent="0.25">
      <c r="A645"/>
      <c r="B645"/>
      <c r="C645"/>
      <c r="D645"/>
      <c r="E645"/>
      <c r="F645"/>
      <c r="G645"/>
      <c r="H645"/>
      <c r="I645"/>
      <c r="J645"/>
      <c r="K645"/>
      <c r="L645"/>
      <c r="M645"/>
      <c r="N645"/>
      <c r="O645"/>
      <c r="P645"/>
      <c r="Q645"/>
      <c r="R645"/>
      <c r="S645"/>
    </row>
    <row r="646" spans="1:19" s="206" customFormat="1" ht="15.75" hidden="1" x14ac:dyDescent="0.25">
      <c r="A646"/>
      <c r="B646"/>
      <c r="C646"/>
      <c r="D646"/>
      <c r="E646"/>
      <c r="F646"/>
      <c r="G646"/>
      <c r="H646"/>
      <c r="I646"/>
      <c r="J646"/>
      <c r="K646"/>
      <c r="L646"/>
      <c r="M646"/>
      <c r="N646"/>
      <c r="O646"/>
      <c r="P646"/>
      <c r="Q646"/>
      <c r="R646"/>
      <c r="S646"/>
    </row>
    <row r="647" spans="1:19" s="206" customFormat="1" ht="15.75" hidden="1" x14ac:dyDescent="0.25">
      <c r="A647"/>
      <c r="B647"/>
      <c r="C647"/>
      <c r="D647"/>
      <c r="E647"/>
      <c r="F647"/>
      <c r="G647"/>
      <c r="H647"/>
      <c r="I647"/>
      <c r="J647"/>
      <c r="K647"/>
      <c r="L647"/>
      <c r="M647"/>
      <c r="N647"/>
      <c r="O647"/>
      <c r="P647"/>
      <c r="Q647"/>
      <c r="R647"/>
      <c r="S647"/>
    </row>
    <row r="648" spans="1:19" s="206" customFormat="1" ht="15.75" hidden="1" x14ac:dyDescent="0.25">
      <c r="A648"/>
      <c r="B648"/>
      <c r="C648"/>
      <c r="D648"/>
      <c r="E648"/>
      <c r="F648"/>
      <c r="G648"/>
      <c r="H648"/>
      <c r="I648"/>
      <c r="J648"/>
      <c r="K648"/>
      <c r="L648"/>
      <c r="M648"/>
      <c r="N648"/>
      <c r="O648"/>
      <c r="P648"/>
      <c r="Q648"/>
      <c r="R648"/>
      <c r="S648"/>
    </row>
    <row r="649" spans="1:19" s="206" customFormat="1" ht="15.75" hidden="1" x14ac:dyDescent="0.25">
      <c r="A649"/>
      <c r="B649"/>
      <c r="C649"/>
      <c r="D649"/>
      <c r="E649"/>
      <c r="F649"/>
      <c r="G649"/>
      <c r="H649"/>
      <c r="I649"/>
      <c r="J649"/>
      <c r="K649"/>
      <c r="L649"/>
      <c r="M649"/>
      <c r="N649"/>
      <c r="O649"/>
      <c r="P649"/>
      <c r="Q649"/>
      <c r="R649"/>
      <c r="S649"/>
    </row>
    <row r="650" spans="1:19" s="206" customFormat="1" ht="15.75" hidden="1" x14ac:dyDescent="0.25">
      <c r="A650"/>
      <c r="B650"/>
      <c r="C650"/>
      <c r="D650"/>
      <c r="E650"/>
      <c r="F650"/>
      <c r="G650"/>
      <c r="H650"/>
      <c r="I650"/>
      <c r="J650"/>
      <c r="K650"/>
      <c r="L650"/>
      <c r="M650"/>
      <c r="N650"/>
      <c r="O650"/>
      <c r="P650"/>
      <c r="Q650"/>
      <c r="R650"/>
      <c r="S650"/>
    </row>
    <row r="651" spans="1:19" s="206" customFormat="1" ht="15.75" hidden="1" x14ac:dyDescent="0.25">
      <c r="A651"/>
      <c r="B651"/>
      <c r="C651"/>
      <c r="D651"/>
      <c r="E651"/>
      <c r="F651"/>
      <c r="G651"/>
      <c r="H651"/>
      <c r="I651"/>
      <c r="J651"/>
      <c r="K651"/>
      <c r="L651"/>
      <c r="M651"/>
      <c r="N651"/>
      <c r="O651"/>
      <c r="P651"/>
      <c r="Q651"/>
      <c r="R651"/>
      <c r="S651"/>
    </row>
    <row r="652" spans="1:19" s="206" customFormat="1" ht="15.75" hidden="1" x14ac:dyDescent="0.25">
      <c r="A652"/>
      <c r="B652"/>
      <c r="C652"/>
      <c r="D652"/>
      <c r="E652"/>
      <c r="F652"/>
      <c r="G652"/>
      <c r="H652"/>
      <c r="I652"/>
      <c r="J652"/>
      <c r="K652"/>
      <c r="L652"/>
      <c r="M652"/>
      <c r="N652"/>
      <c r="O652"/>
      <c r="P652"/>
      <c r="Q652"/>
      <c r="R652"/>
      <c r="S652"/>
    </row>
    <row r="653" spans="1:19" s="206" customFormat="1" ht="15.75" hidden="1" x14ac:dyDescent="0.25">
      <c r="A653"/>
      <c r="B653"/>
      <c r="C653"/>
      <c r="D653"/>
      <c r="E653"/>
      <c r="F653"/>
      <c r="G653"/>
      <c r="H653"/>
      <c r="I653"/>
      <c r="J653"/>
      <c r="K653"/>
      <c r="L653"/>
      <c r="M653"/>
      <c r="N653"/>
      <c r="O653"/>
      <c r="P653"/>
      <c r="Q653"/>
      <c r="R653"/>
      <c r="S653"/>
    </row>
    <row r="654" spans="1:19" s="206" customFormat="1" ht="15.75" hidden="1" x14ac:dyDescent="0.25">
      <c r="A654"/>
      <c r="B654"/>
      <c r="C654"/>
      <c r="D654"/>
      <c r="E654"/>
      <c r="F654"/>
      <c r="G654"/>
      <c r="H654"/>
      <c r="I654"/>
      <c r="J654"/>
      <c r="K654"/>
      <c r="L654"/>
      <c r="M654"/>
      <c r="N654"/>
      <c r="O654"/>
      <c r="P654"/>
      <c r="Q654"/>
      <c r="R654"/>
      <c r="S654"/>
    </row>
    <row r="655" spans="1:19" s="206" customFormat="1" ht="15.75" hidden="1" x14ac:dyDescent="0.25">
      <c r="A655"/>
      <c r="B655"/>
      <c r="C655"/>
      <c r="D655"/>
      <c r="E655"/>
      <c r="F655"/>
      <c r="G655"/>
      <c r="H655"/>
      <c r="I655"/>
      <c r="J655"/>
      <c r="K655"/>
      <c r="L655"/>
      <c r="M655"/>
      <c r="N655"/>
      <c r="O655"/>
      <c r="P655"/>
      <c r="Q655"/>
      <c r="R655"/>
      <c r="S655"/>
    </row>
    <row r="656" spans="1:19" s="206" customFormat="1" ht="15.75" hidden="1" x14ac:dyDescent="0.25">
      <c r="A656"/>
      <c r="B656"/>
      <c r="C656"/>
      <c r="D656"/>
      <c r="E656"/>
      <c r="F656"/>
      <c r="G656"/>
      <c r="H656"/>
      <c r="I656"/>
      <c r="J656"/>
      <c r="K656"/>
      <c r="L656"/>
      <c r="M656"/>
      <c r="N656"/>
      <c r="O656"/>
      <c r="P656"/>
      <c r="Q656"/>
      <c r="R656"/>
      <c r="S656"/>
    </row>
    <row r="657" spans="1:19" s="206" customFormat="1" ht="15.75" hidden="1" x14ac:dyDescent="0.25">
      <c r="A657"/>
      <c r="B657"/>
      <c r="C657"/>
      <c r="D657"/>
      <c r="E657"/>
      <c r="F657"/>
      <c r="G657"/>
      <c r="H657"/>
      <c r="I657"/>
      <c r="J657"/>
      <c r="K657"/>
      <c r="L657"/>
      <c r="M657"/>
      <c r="N657"/>
      <c r="O657"/>
      <c r="P657"/>
      <c r="Q657"/>
      <c r="R657"/>
      <c r="S657"/>
    </row>
    <row r="658" spans="1:19" s="206" customFormat="1" ht="15.75" hidden="1" x14ac:dyDescent="0.25">
      <c r="A658"/>
      <c r="B658"/>
      <c r="C658"/>
      <c r="D658"/>
      <c r="E658"/>
      <c r="F658"/>
      <c r="G658"/>
      <c r="H658"/>
      <c r="I658"/>
      <c r="J658"/>
      <c r="K658"/>
      <c r="L658"/>
      <c r="M658"/>
      <c r="N658"/>
      <c r="O658"/>
      <c r="P658"/>
      <c r="Q658"/>
      <c r="R658"/>
      <c r="S658"/>
    </row>
    <row r="659" spans="1:19" s="206" customFormat="1" ht="15.75" hidden="1" x14ac:dyDescent="0.25">
      <c r="A659"/>
      <c r="B659"/>
      <c r="C659"/>
      <c r="D659"/>
      <c r="E659"/>
      <c r="F659"/>
      <c r="G659"/>
      <c r="H659"/>
      <c r="I659"/>
      <c r="J659"/>
      <c r="K659"/>
      <c r="L659"/>
      <c r="M659"/>
      <c r="N659"/>
      <c r="O659"/>
      <c r="P659"/>
      <c r="Q659"/>
      <c r="R659"/>
      <c r="S659"/>
    </row>
    <row r="660" spans="1:19" s="206" customFormat="1" ht="15.75" hidden="1" x14ac:dyDescent="0.25">
      <c r="A660"/>
      <c r="B660"/>
      <c r="C660"/>
      <c r="D660"/>
      <c r="E660"/>
      <c r="F660"/>
      <c r="G660"/>
      <c r="H660"/>
      <c r="I660"/>
      <c r="J660"/>
      <c r="K660"/>
      <c r="L660"/>
      <c r="M660"/>
      <c r="N660"/>
      <c r="O660"/>
      <c r="P660"/>
      <c r="Q660"/>
      <c r="R660"/>
      <c r="S660"/>
    </row>
    <row r="661" spans="1:19" s="206" customFormat="1" ht="15.75" hidden="1" x14ac:dyDescent="0.25">
      <c r="A661"/>
      <c r="B661"/>
      <c r="C661"/>
      <c r="D661"/>
      <c r="E661"/>
      <c r="F661"/>
      <c r="G661"/>
      <c r="H661"/>
      <c r="I661"/>
      <c r="J661"/>
      <c r="K661"/>
      <c r="L661"/>
      <c r="M661"/>
      <c r="N661"/>
      <c r="O661"/>
      <c r="P661"/>
      <c r="Q661"/>
      <c r="R661"/>
      <c r="S661"/>
    </row>
    <row r="662" spans="1:19" s="206" customFormat="1" ht="15.75" hidden="1" x14ac:dyDescent="0.25">
      <c r="A662"/>
      <c r="B662"/>
      <c r="C662"/>
      <c r="D662"/>
      <c r="E662"/>
      <c r="F662"/>
      <c r="G662"/>
      <c r="H662"/>
      <c r="I662"/>
      <c r="J662"/>
      <c r="K662"/>
      <c r="L662"/>
      <c r="M662"/>
      <c r="N662"/>
      <c r="O662"/>
      <c r="P662"/>
      <c r="Q662"/>
      <c r="R662"/>
      <c r="S662"/>
    </row>
    <row r="663" spans="1:19" s="206" customFormat="1" ht="15.75" hidden="1" x14ac:dyDescent="0.25">
      <c r="A663"/>
      <c r="B663"/>
      <c r="C663"/>
      <c r="D663"/>
      <c r="E663"/>
      <c r="F663"/>
      <c r="G663"/>
      <c r="H663"/>
      <c r="I663"/>
      <c r="J663"/>
      <c r="K663"/>
      <c r="L663"/>
      <c r="M663"/>
      <c r="N663"/>
      <c r="O663"/>
      <c r="P663"/>
      <c r="Q663"/>
      <c r="R663"/>
      <c r="S663"/>
    </row>
    <row r="664" spans="1:19" s="206" customFormat="1" ht="15.75" hidden="1" x14ac:dyDescent="0.25">
      <c r="A664"/>
      <c r="B664"/>
      <c r="C664"/>
      <c r="D664"/>
      <c r="E664"/>
      <c r="F664"/>
      <c r="G664"/>
      <c r="H664"/>
      <c r="I664"/>
      <c r="J664"/>
      <c r="K664"/>
      <c r="L664"/>
      <c r="M664"/>
      <c r="N664"/>
      <c r="O664"/>
      <c r="P664"/>
      <c r="Q664"/>
      <c r="R664"/>
      <c r="S664"/>
    </row>
    <row r="665" spans="1:19" s="206" customFormat="1" ht="15.75" hidden="1" x14ac:dyDescent="0.25">
      <c r="A665"/>
      <c r="B665"/>
      <c r="C665"/>
      <c r="D665"/>
      <c r="E665"/>
      <c r="F665"/>
      <c r="G665"/>
      <c r="H665"/>
      <c r="I665"/>
      <c r="J665"/>
      <c r="K665"/>
      <c r="L665"/>
      <c r="M665"/>
      <c r="N665"/>
      <c r="O665"/>
      <c r="P665"/>
      <c r="Q665"/>
      <c r="R665"/>
      <c r="S665"/>
    </row>
    <row r="666" spans="1:19" s="206" customFormat="1" ht="15" hidden="1" customHeight="1" x14ac:dyDescent="0.25">
      <c r="A666"/>
      <c r="B666"/>
      <c r="C666"/>
      <c r="D666"/>
      <c r="E666"/>
      <c r="F666"/>
      <c r="G666"/>
      <c r="H666"/>
      <c r="I666"/>
      <c r="J666"/>
      <c r="K666"/>
      <c r="L666"/>
      <c r="M666"/>
      <c r="N666"/>
      <c r="O666"/>
      <c r="P666"/>
      <c r="Q666"/>
      <c r="R666"/>
      <c r="S666"/>
    </row>
    <row r="667" spans="1:19" s="206" customFormat="1" ht="15" hidden="1" customHeight="1" x14ac:dyDescent="0.25">
      <c r="A667"/>
      <c r="B667"/>
      <c r="C667"/>
      <c r="D667"/>
      <c r="E667"/>
      <c r="F667"/>
      <c r="G667"/>
      <c r="H667"/>
      <c r="I667"/>
      <c r="J667"/>
      <c r="K667"/>
      <c r="L667"/>
      <c r="M667"/>
      <c r="N667"/>
      <c r="O667"/>
      <c r="P667"/>
      <c r="Q667"/>
      <c r="R667"/>
      <c r="S667"/>
    </row>
    <row r="668" spans="1:19" s="206" customFormat="1" ht="15.75" hidden="1" x14ac:dyDescent="0.25">
      <c r="A668"/>
      <c r="B668"/>
      <c r="C668"/>
      <c r="D668"/>
      <c r="E668"/>
      <c r="F668"/>
      <c r="G668"/>
      <c r="H668"/>
      <c r="I668"/>
      <c r="J668"/>
      <c r="K668"/>
      <c r="L668"/>
      <c r="M668"/>
      <c r="N668"/>
      <c r="O668"/>
      <c r="P668"/>
      <c r="Q668"/>
      <c r="R668"/>
      <c r="S668"/>
    </row>
    <row r="669" spans="1:19" s="206" customFormat="1" ht="37.5" hidden="1" customHeight="1" x14ac:dyDescent="0.25">
      <c r="A669"/>
      <c r="B669"/>
      <c r="C669"/>
      <c r="D669"/>
      <c r="E669"/>
      <c r="F669"/>
      <c r="G669"/>
      <c r="H669"/>
      <c r="I669"/>
      <c r="J669"/>
      <c r="K669"/>
      <c r="L669"/>
      <c r="M669"/>
      <c r="N669"/>
      <c r="O669"/>
      <c r="P669"/>
      <c r="Q669"/>
      <c r="R669"/>
      <c r="S669"/>
    </row>
    <row r="670" spans="1:19" s="206" customFormat="1" ht="80.099999999999994" hidden="1" customHeight="1" x14ac:dyDescent="0.25">
      <c r="A670"/>
      <c r="B670"/>
      <c r="C670"/>
      <c r="D670"/>
      <c r="E670"/>
      <c r="F670"/>
      <c r="G670"/>
      <c r="H670"/>
      <c r="I670"/>
      <c r="J670"/>
      <c r="K670"/>
      <c r="L670"/>
      <c r="M670"/>
      <c r="N670"/>
      <c r="O670"/>
      <c r="P670"/>
      <c r="Q670"/>
      <c r="R670"/>
      <c r="S670"/>
    </row>
    <row r="671" spans="1:19" s="206" customFormat="1" ht="15.75" hidden="1" x14ac:dyDescent="0.25">
      <c r="A671"/>
      <c r="B671"/>
      <c r="C671"/>
      <c r="D671"/>
      <c r="E671"/>
      <c r="F671"/>
      <c r="G671"/>
      <c r="H671"/>
      <c r="I671"/>
      <c r="J671"/>
      <c r="K671"/>
      <c r="L671"/>
      <c r="M671"/>
      <c r="N671"/>
      <c r="O671"/>
      <c r="P671"/>
      <c r="Q671"/>
      <c r="R671"/>
      <c r="S671"/>
    </row>
    <row r="672" spans="1:19" s="206" customFormat="1" ht="15" hidden="1" customHeight="1" x14ac:dyDescent="0.25">
      <c r="A672"/>
      <c r="B672"/>
      <c r="C672"/>
      <c r="D672"/>
      <c r="E672"/>
      <c r="F672"/>
      <c r="G672"/>
      <c r="H672"/>
      <c r="I672"/>
      <c r="J672"/>
      <c r="K672"/>
      <c r="L672"/>
      <c r="M672"/>
      <c r="N672"/>
      <c r="O672"/>
      <c r="P672"/>
      <c r="Q672"/>
      <c r="R672"/>
      <c r="S672"/>
    </row>
    <row r="673" spans="1:19" s="206" customFormat="1" ht="15.75" hidden="1" x14ac:dyDescent="0.25">
      <c r="A673"/>
      <c r="B673"/>
      <c r="C673"/>
      <c r="D673"/>
      <c r="E673"/>
      <c r="F673"/>
      <c r="G673"/>
      <c r="H673"/>
      <c r="I673"/>
      <c r="J673"/>
      <c r="K673"/>
      <c r="L673"/>
      <c r="M673"/>
      <c r="N673"/>
      <c r="O673"/>
      <c r="P673"/>
      <c r="Q673"/>
      <c r="R673"/>
      <c r="S673"/>
    </row>
    <row r="674" spans="1:19" s="206" customFormat="1" ht="24" hidden="1" customHeight="1" x14ac:dyDescent="0.25">
      <c r="A674"/>
      <c r="B674"/>
      <c r="C674"/>
      <c r="D674"/>
      <c r="E674"/>
      <c r="F674"/>
      <c r="G674"/>
      <c r="H674"/>
      <c r="I674"/>
      <c r="J674"/>
      <c r="K674"/>
      <c r="L674"/>
      <c r="M674"/>
      <c r="N674"/>
      <c r="O674"/>
      <c r="P674"/>
      <c r="Q674"/>
      <c r="R674"/>
      <c r="S674"/>
    </row>
    <row r="675" spans="1:19" s="206" customFormat="1" ht="80.099999999999994" hidden="1" customHeight="1" x14ac:dyDescent="0.25">
      <c r="A675"/>
      <c r="B675"/>
      <c r="C675"/>
      <c r="D675"/>
      <c r="E675"/>
      <c r="F675"/>
      <c r="G675"/>
      <c r="H675"/>
      <c r="I675"/>
      <c r="J675"/>
      <c r="K675"/>
      <c r="L675"/>
      <c r="M675"/>
      <c r="N675"/>
      <c r="O675"/>
      <c r="P675"/>
      <c r="Q675"/>
      <c r="R675"/>
      <c r="S675"/>
    </row>
    <row r="676" spans="1:19" s="206" customFormat="1" ht="15.75" hidden="1" x14ac:dyDescent="0.25">
      <c r="A676"/>
      <c r="B676"/>
      <c r="C676"/>
      <c r="D676"/>
      <c r="E676"/>
      <c r="F676"/>
      <c r="G676"/>
      <c r="H676"/>
      <c r="I676"/>
      <c r="J676"/>
      <c r="K676"/>
      <c r="L676"/>
      <c r="M676"/>
      <c r="N676"/>
      <c r="O676"/>
      <c r="P676"/>
      <c r="Q676"/>
      <c r="R676"/>
      <c r="S676"/>
    </row>
    <row r="677" spans="1:19" s="206" customFormat="1" ht="15.75" hidden="1" x14ac:dyDescent="0.25">
      <c r="A677"/>
      <c r="B677"/>
      <c r="C677"/>
      <c r="D677"/>
      <c r="E677"/>
      <c r="F677"/>
      <c r="G677"/>
      <c r="H677"/>
      <c r="I677"/>
      <c r="J677"/>
      <c r="K677"/>
      <c r="L677"/>
      <c r="M677"/>
      <c r="N677"/>
      <c r="O677"/>
      <c r="P677"/>
      <c r="Q677"/>
      <c r="R677"/>
      <c r="S677"/>
    </row>
    <row r="678" spans="1:19" s="206" customFormat="1" ht="15.75" hidden="1" x14ac:dyDescent="0.25">
      <c r="A678"/>
      <c r="B678"/>
      <c r="C678"/>
      <c r="D678"/>
      <c r="E678"/>
      <c r="F678"/>
      <c r="G678"/>
      <c r="H678"/>
      <c r="I678"/>
      <c r="J678"/>
      <c r="K678"/>
      <c r="L678"/>
      <c r="M678"/>
      <c r="N678"/>
      <c r="O678"/>
      <c r="P678"/>
      <c r="Q678"/>
      <c r="R678"/>
      <c r="S678"/>
    </row>
    <row r="679" spans="1:19" s="206" customFormat="1" ht="15.75" hidden="1" x14ac:dyDescent="0.25">
      <c r="A679"/>
      <c r="B679"/>
      <c r="C679"/>
      <c r="D679"/>
      <c r="E679"/>
      <c r="F679"/>
      <c r="G679"/>
      <c r="H679"/>
      <c r="I679"/>
      <c r="J679"/>
      <c r="K679"/>
      <c r="L679"/>
      <c r="M679"/>
      <c r="N679"/>
      <c r="O679"/>
      <c r="P679"/>
      <c r="Q679"/>
      <c r="R679"/>
      <c r="S679"/>
    </row>
    <row r="680" spans="1:19" s="206" customFormat="1" ht="15.75" hidden="1" x14ac:dyDescent="0.25">
      <c r="A680"/>
      <c r="B680"/>
      <c r="C680"/>
      <c r="D680"/>
      <c r="E680"/>
      <c r="F680"/>
      <c r="G680"/>
      <c r="H680"/>
      <c r="I680"/>
      <c r="J680"/>
      <c r="K680"/>
      <c r="L680"/>
      <c r="M680"/>
      <c r="N680"/>
      <c r="O680"/>
      <c r="P680"/>
      <c r="Q680"/>
      <c r="R680"/>
      <c r="S680"/>
    </row>
    <row r="681" spans="1:19" s="206" customFormat="1" ht="15.75" hidden="1" x14ac:dyDescent="0.25">
      <c r="A681"/>
      <c r="B681"/>
      <c r="C681"/>
      <c r="D681"/>
      <c r="E681"/>
      <c r="F681"/>
      <c r="G681"/>
      <c r="H681"/>
      <c r="I681"/>
      <c r="J681"/>
      <c r="K681"/>
      <c r="L681"/>
      <c r="M681"/>
      <c r="N681"/>
      <c r="O681"/>
      <c r="P681"/>
      <c r="Q681"/>
      <c r="R681"/>
      <c r="S681"/>
    </row>
    <row r="682" spans="1:19" s="206" customFormat="1" ht="15.75" hidden="1" x14ac:dyDescent="0.25">
      <c r="A682"/>
      <c r="B682"/>
      <c r="C682"/>
      <c r="D682"/>
      <c r="E682"/>
      <c r="F682"/>
      <c r="G682"/>
      <c r="H682"/>
      <c r="I682"/>
      <c r="J682"/>
      <c r="K682"/>
      <c r="L682"/>
      <c r="M682"/>
      <c r="N682"/>
      <c r="O682"/>
      <c r="P682"/>
      <c r="Q682"/>
      <c r="R682"/>
      <c r="S682"/>
    </row>
    <row r="683" spans="1:19" s="206" customFormat="1" ht="15.75" hidden="1" x14ac:dyDescent="0.25">
      <c r="A683"/>
      <c r="B683"/>
      <c r="C683"/>
      <c r="D683"/>
      <c r="E683"/>
      <c r="F683"/>
      <c r="G683"/>
      <c r="H683"/>
      <c r="I683"/>
      <c r="J683"/>
      <c r="K683"/>
      <c r="L683"/>
      <c r="M683"/>
      <c r="N683"/>
      <c r="O683"/>
      <c r="P683"/>
      <c r="Q683"/>
      <c r="R683"/>
      <c r="S683"/>
    </row>
    <row r="684" spans="1:19" s="206" customFormat="1" ht="15.75" hidden="1" x14ac:dyDescent="0.25">
      <c r="A684"/>
      <c r="B684"/>
      <c r="C684"/>
      <c r="D684"/>
      <c r="E684"/>
      <c r="F684"/>
      <c r="G684"/>
      <c r="H684"/>
      <c r="I684"/>
      <c r="J684"/>
      <c r="K684"/>
      <c r="L684"/>
      <c r="M684"/>
      <c r="N684"/>
      <c r="O684"/>
      <c r="P684"/>
      <c r="Q684"/>
      <c r="R684"/>
      <c r="S684"/>
    </row>
    <row r="685" spans="1:19" s="206" customFormat="1" ht="15.75" hidden="1" x14ac:dyDescent="0.25">
      <c r="A685"/>
      <c r="B685"/>
      <c r="C685"/>
      <c r="D685"/>
      <c r="E685"/>
      <c r="F685"/>
      <c r="G685"/>
      <c r="H685"/>
      <c r="I685"/>
      <c r="J685"/>
      <c r="K685"/>
      <c r="L685"/>
      <c r="M685"/>
      <c r="N685"/>
      <c r="O685"/>
      <c r="P685"/>
      <c r="Q685"/>
      <c r="R685"/>
      <c r="S685"/>
    </row>
    <row r="686" spans="1:19" s="206" customFormat="1" ht="15.75" hidden="1" x14ac:dyDescent="0.25">
      <c r="A686"/>
      <c r="B686"/>
      <c r="C686"/>
      <c r="D686"/>
      <c r="E686"/>
      <c r="F686"/>
      <c r="G686"/>
      <c r="H686"/>
      <c r="I686"/>
      <c r="J686"/>
      <c r="K686"/>
      <c r="L686"/>
      <c r="M686"/>
      <c r="N686"/>
      <c r="O686"/>
      <c r="P686"/>
      <c r="Q686"/>
      <c r="R686"/>
      <c r="S686"/>
    </row>
    <row r="687" spans="1:19" s="206" customFormat="1" ht="15.75" hidden="1" x14ac:dyDescent="0.25">
      <c r="A687"/>
      <c r="B687"/>
      <c r="C687"/>
      <c r="D687"/>
      <c r="E687"/>
      <c r="F687"/>
      <c r="G687"/>
      <c r="H687"/>
      <c r="I687"/>
      <c r="J687"/>
      <c r="K687"/>
      <c r="L687"/>
      <c r="M687"/>
      <c r="N687"/>
      <c r="O687"/>
      <c r="P687"/>
      <c r="Q687"/>
      <c r="R687"/>
      <c r="S687"/>
    </row>
    <row r="688" spans="1:19" s="206" customFormat="1" ht="15.75" hidden="1" x14ac:dyDescent="0.25">
      <c r="A688"/>
      <c r="B688"/>
      <c r="C688"/>
      <c r="D688"/>
      <c r="E688"/>
      <c r="F688"/>
      <c r="G688"/>
      <c r="H688"/>
      <c r="I688"/>
      <c r="J688"/>
      <c r="K688"/>
      <c r="L688"/>
      <c r="M688"/>
      <c r="N688"/>
      <c r="O688"/>
      <c r="P688"/>
      <c r="Q688"/>
      <c r="R688"/>
      <c r="S688"/>
    </row>
    <row r="689" spans="1:19" s="206" customFormat="1" ht="15.75" hidden="1" x14ac:dyDescent="0.25">
      <c r="A689"/>
      <c r="B689"/>
      <c r="C689"/>
      <c r="D689"/>
      <c r="E689"/>
      <c r="F689"/>
      <c r="G689"/>
      <c r="H689"/>
      <c r="I689"/>
      <c r="J689"/>
      <c r="K689"/>
      <c r="L689"/>
      <c r="M689"/>
      <c r="N689"/>
      <c r="O689"/>
      <c r="P689"/>
      <c r="Q689"/>
      <c r="R689"/>
      <c r="S689"/>
    </row>
    <row r="690" spans="1:19" s="206" customFormat="1" ht="15.75" hidden="1" x14ac:dyDescent="0.25">
      <c r="A690"/>
      <c r="B690"/>
      <c r="C690"/>
      <c r="D690"/>
      <c r="E690"/>
      <c r="F690"/>
      <c r="G690"/>
      <c r="H690"/>
      <c r="I690"/>
      <c r="J690"/>
      <c r="K690"/>
      <c r="L690"/>
      <c r="M690"/>
      <c r="N690"/>
      <c r="O690"/>
      <c r="P690"/>
      <c r="Q690"/>
      <c r="R690"/>
      <c r="S690"/>
    </row>
    <row r="691" spans="1:19" s="206" customFormat="1" ht="15.75" hidden="1" x14ac:dyDescent="0.25">
      <c r="A691"/>
      <c r="B691"/>
      <c r="C691"/>
      <c r="D691"/>
      <c r="E691"/>
      <c r="F691"/>
      <c r="G691"/>
      <c r="H691"/>
      <c r="I691"/>
      <c r="J691"/>
      <c r="K691"/>
      <c r="L691"/>
      <c r="M691"/>
      <c r="N691"/>
      <c r="O691"/>
      <c r="P691"/>
      <c r="Q691"/>
      <c r="R691"/>
      <c r="S691"/>
    </row>
    <row r="692" spans="1:19" s="206" customFormat="1" ht="15.75" hidden="1" x14ac:dyDescent="0.25">
      <c r="A692"/>
      <c r="B692"/>
      <c r="C692"/>
      <c r="D692"/>
      <c r="E692"/>
      <c r="F692"/>
      <c r="G692"/>
      <c r="H692"/>
      <c r="I692"/>
      <c r="J692"/>
      <c r="K692"/>
      <c r="L692"/>
      <c r="M692"/>
      <c r="N692"/>
      <c r="O692"/>
      <c r="P692"/>
      <c r="Q692"/>
      <c r="R692"/>
      <c r="S692"/>
    </row>
    <row r="693" spans="1:19" s="206" customFormat="1" ht="15.75" hidden="1" x14ac:dyDescent="0.25">
      <c r="A693"/>
      <c r="B693"/>
      <c r="C693"/>
      <c r="D693"/>
      <c r="E693"/>
      <c r="F693"/>
      <c r="G693"/>
      <c r="H693"/>
      <c r="I693"/>
      <c r="J693"/>
      <c r="K693"/>
      <c r="L693"/>
      <c r="M693"/>
      <c r="N693"/>
      <c r="O693"/>
      <c r="P693"/>
      <c r="Q693"/>
      <c r="R693"/>
      <c r="S693"/>
    </row>
    <row r="694" spans="1:19" s="206" customFormat="1" ht="15.75" hidden="1" x14ac:dyDescent="0.25">
      <c r="A694"/>
      <c r="B694"/>
      <c r="C694"/>
      <c r="D694"/>
      <c r="E694"/>
      <c r="F694"/>
      <c r="G694"/>
      <c r="H694"/>
      <c r="I694"/>
      <c r="J694"/>
      <c r="K694"/>
      <c r="L694"/>
      <c r="M694"/>
      <c r="N694"/>
      <c r="O694"/>
      <c r="P694"/>
      <c r="Q694"/>
      <c r="R694"/>
      <c r="S694"/>
    </row>
    <row r="695" spans="1:19" s="206" customFormat="1" ht="15.75" hidden="1" x14ac:dyDescent="0.25">
      <c r="A695"/>
      <c r="B695"/>
      <c r="C695"/>
      <c r="D695"/>
      <c r="E695"/>
      <c r="F695"/>
      <c r="G695"/>
      <c r="H695"/>
      <c r="I695"/>
      <c r="J695"/>
      <c r="K695"/>
      <c r="L695"/>
      <c r="M695"/>
      <c r="N695"/>
      <c r="O695"/>
      <c r="P695"/>
      <c r="Q695"/>
      <c r="R695"/>
      <c r="S695"/>
    </row>
    <row r="696" spans="1:19" s="206" customFormat="1" ht="15.75" hidden="1" x14ac:dyDescent="0.25">
      <c r="A696"/>
      <c r="B696"/>
      <c r="C696"/>
      <c r="D696"/>
      <c r="E696"/>
      <c r="F696"/>
      <c r="G696"/>
      <c r="H696"/>
      <c r="I696"/>
      <c r="J696"/>
      <c r="K696"/>
      <c r="L696"/>
      <c r="M696"/>
      <c r="N696"/>
      <c r="O696"/>
      <c r="P696"/>
      <c r="Q696"/>
      <c r="R696"/>
      <c r="S696"/>
    </row>
    <row r="697" spans="1:19" s="206" customFormat="1" ht="15.75" hidden="1" x14ac:dyDescent="0.25">
      <c r="A697"/>
      <c r="B697"/>
      <c r="C697"/>
      <c r="D697"/>
      <c r="E697"/>
      <c r="F697"/>
      <c r="G697"/>
      <c r="H697"/>
      <c r="I697"/>
      <c r="J697"/>
      <c r="K697"/>
      <c r="L697"/>
      <c r="M697"/>
      <c r="N697"/>
      <c r="O697"/>
      <c r="P697"/>
      <c r="Q697"/>
      <c r="R697"/>
      <c r="S697"/>
    </row>
    <row r="698" spans="1:19" s="206" customFormat="1" ht="15.75" hidden="1" x14ac:dyDescent="0.25">
      <c r="A698"/>
      <c r="B698"/>
      <c r="C698"/>
      <c r="D698"/>
      <c r="E698"/>
      <c r="F698"/>
      <c r="G698"/>
      <c r="H698"/>
      <c r="I698"/>
      <c r="J698"/>
      <c r="K698"/>
      <c r="L698"/>
      <c r="M698"/>
      <c r="N698"/>
      <c r="O698"/>
      <c r="P698"/>
      <c r="Q698"/>
      <c r="R698"/>
      <c r="S698"/>
    </row>
    <row r="699" spans="1:19" s="206" customFormat="1" ht="15.75" hidden="1" x14ac:dyDescent="0.25">
      <c r="A699"/>
      <c r="B699"/>
      <c r="C699"/>
      <c r="D699"/>
      <c r="E699"/>
      <c r="F699"/>
      <c r="G699"/>
      <c r="H699"/>
      <c r="I699"/>
      <c r="J699"/>
      <c r="K699"/>
      <c r="L699"/>
      <c r="M699"/>
      <c r="N699"/>
      <c r="O699"/>
      <c r="P699"/>
      <c r="Q699"/>
      <c r="R699"/>
      <c r="S699"/>
    </row>
    <row r="700" spans="1:19" s="206" customFormat="1" ht="15.75" hidden="1" x14ac:dyDescent="0.25">
      <c r="A700"/>
      <c r="B700"/>
      <c r="C700"/>
      <c r="D700"/>
      <c r="E700"/>
      <c r="F700"/>
      <c r="G700"/>
      <c r="H700"/>
      <c r="I700"/>
      <c r="J700"/>
      <c r="K700"/>
      <c r="L700"/>
      <c r="M700"/>
      <c r="N700"/>
      <c r="O700"/>
      <c r="P700"/>
      <c r="Q700"/>
      <c r="R700"/>
      <c r="S700"/>
    </row>
    <row r="701" spans="1:19" s="206" customFormat="1" ht="15.75" hidden="1" x14ac:dyDescent="0.25">
      <c r="A701"/>
      <c r="B701"/>
      <c r="C701"/>
      <c r="D701"/>
      <c r="E701"/>
      <c r="F701"/>
      <c r="G701"/>
      <c r="H701"/>
      <c r="I701"/>
      <c r="J701"/>
      <c r="K701"/>
      <c r="L701"/>
      <c r="M701"/>
      <c r="N701"/>
      <c r="O701"/>
      <c r="P701"/>
      <c r="Q701"/>
      <c r="R701"/>
      <c r="S701"/>
    </row>
    <row r="702" spans="1:19" s="206" customFormat="1" ht="15.75" hidden="1" x14ac:dyDescent="0.25">
      <c r="A702"/>
      <c r="B702"/>
      <c r="C702"/>
      <c r="D702"/>
      <c r="E702"/>
      <c r="F702"/>
      <c r="G702"/>
      <c r="H702"/>
      <c r="I702"/>
      <c r="J702"/>
      <c r="K702"/>
      <c r="L702"/>
      <c r="M702"/>
      <c r="N702"/>
      <c r="O702"/>
      <c r="P702"/>
      <c r="Q702"/>
      <c r="R702"/>
      <c r="S702"/>
    </row>
    <row r="703" spans="1:19" s="206" customFormat="1" ht="15.75" hidden="1" x14ac:dyDescent="0.25">
      <c r="A703"/>
      <c r="B703"/>
      <c r="C703"/>
      <c r="D703"/>
      <c r="E703"/>
      <c r="F703"/>
      <c r="G703"/>
      <c r="H703"/>
      <c r="I703"/>
      <c r="J703"/>
      <c r="K703"/>
      <c r="L703"/>
      <c r="M703"/>
      <c r="N703"/>
      <c r="O703"/>
      <c r="P703"/>
      <c r="Q703"/>
      <c r="R703"/>
      <c r="S703"/>
    </row>
    <row r="704" spans="1:19" s="206" customFormat="1" ht="15.75" hidden="1" x14ac:dyDescent="0.25">
      <c r="A704"/>
      <c r="B704"/>
      <c r="C704"/>
      <c r="D704"/>
      <c r="E704"/>
      <c r="F704"/>
      <c r="G704"/>
      <c r="H704"/>
      <c r="I704"/>
      <c r="J704"/>
      <c r="K704"/>
      <c r="L704"/>
      <c r="M704"/>
      <c r="N704"/>
      <c r="O704"/>
      <c r="P704"/>
      <c r="Q704"/>
      <c r="R704"/>
      <c r="S704"/>
    </row>
    <row r="705" spans="1:19" s="206" customFormat="1" ht="15.75" hidden="1" x14ac:dyDescent="0.25">
      <c r="A705"/>
      <c r="B705"/>
      <c r="C705"/>
      <c r="D705"/>
      <c r="E705"/>
      <c r="F705"/>
      <c r="G705"/>
      <c r="H705"/>
      <c r="I705"/>
      <c r="J705"/>
      <c r="K705"/>
      <c r="L705"/>
      <c r="M705"/>
      <c r="N705"/>
      <c r="O705"/>
      <c r="P705"/>
      <c r="Q705"/>
      <c r="R705"/>
      <c r="S705"/>
    </row>
    <row r="706" spans="1:19" s="206" customFormat="1" ht="15.75" hidden="1" x14ac:dyDescent="0.25">
      <c r="A706"/>
      <c r="B706"/>
      <c r="C706"/>
      <c r="D706"/>
      <c r="E706"/>
      <c r="F706"/>
      <c r="G706"/>
      <c r="H706"/>
      <c r="I706"/>
      <c r="J706"/>
      <c r="K706"/>
      <c r="L706"/>
      <c r="M706"/>
      <c r="N706"/>
      <c r="O706"/>
      <c r="P706"/>
      <c r="Q706"/>
      <c r="R706"/>
      <c r="S706"/>
    </row>
    <row r="707" spans="1:19" s="206" customFormat="1" ht="15.75" hidden="1" x14ac:dyDescent="0.25">
      <c r="A707"/>
      <c r="B707"/>
      <c r="C707"/>
      <c r="D707"/>
      <c r="E707"/>
      <c r="F707"/>
      <c r="G707"/>
      <c r="H707"/>
      <c r="I707"/>
      <c r="J707"/>
      <c r="K707"/>
      <c r="L707"/>
      <c r="M707"/>
      <c r="N707"/>
      <c r="O707"/>
      <c r="P707"/>
      <c r="Q707"/>
      <c r="R707"/>
      <c r="S707"/>
    </row>
    <row r="708" spans="1:19" s="206" customFormat="1" ht="15" hidden="1" customHeight="1" x14ac:dyDescent="0.25">
      <c r="A708"/>
      <c r="B708"/>
      <c r="C708"/>
      <c r="D708"/>
      <c r="E708"/>
      <c r="F708"/>
      <c r="G708"/>
      <c r="H708"/>
      <c r="I708"/>
      <c r="J708"/>
      <c r="K708"/>
      <c r="L708"/>
      <c r="M708"/>
      <c r="N708"/>
      <c r="O708"/>
      <c r="P708"/>
      <c r="Q708"/>
      <c r="R708"/>
      <c r="S708"/>
    </row>
    <row r="709" spans="1:19" s="206" customFormat="1" ht="15" hidden="1" customHeight="1" x14ac:dyDescent="0.25">
      <c r="A709"/>
      <c r="B709"/>
      <c r="C709"/>
      <c r="D709"/>
      <c r="E709"/>
      <c r="F709"/>
      <c r="G709"/>
      <c r="H709"/>
      <c r="I709"/>
      <c r="J709"/>
      <c r="K709"/>
      <c r="L709"/>
      <c r="M709"/>
      <c r="N709"/>
      <c r="O709"/>
      <c r="P709"/>
      <c r="Q709"/>
      <c r="R709"/>
      <c r="S709"/>
    </row>
    <row r="710" spans="1:19" s="206" customFormat="1" ht="15" hidden="1" customHeight="1" x14ac:dyDescent="0.25">
      <c r="A710"/>
      <c r="B710"/>
      <c r="C710"/>
      <c r="D710"/>
      <c r="E710"/>
      <c r="F710"/>
      <c r="G710"/>
      <c r="H710"/>
      <c r="I710"/>
      <c r="J710"/>
      <c r="K710"/>
      <c r="L710"/>
      <c r="M710"/>
      <c r="N710"/>
      <c r="O710"/>
      <c r="P710"/>
      <c r="Q710"/>
      <c r="R710"/>
      <c r="S710"/>
    </row>
    <row r="711" spans="1:19" s="206" customFormat="1" ht="80.099999999999994" hidden="1" customHeight="1" x14ac:dyDescent="0.25">
      <c r="A711"/>
      <c r="B711"/>
      <c r="C711"/>
      <c r="D711"/>
      <c r="E711"/>
      <c r="F711"/>
      <c r="G711"/>
      <c r="H711"/>
      <c r="I711"/>
      <c r="J711"/>
      <c r="K711"/>
      <c r="L711"/>
      <c r="M711"/>
      <c r="N711"/>
      <c r="O711"/>
      <c r="P711"/>
      <c r="Q711"/>
      <c r="R711"/>
      <c r="S711"/>
    </row>
    <row r="712" spans="1:19" s="206" customFormat="1" ht="15.75" hidden="1" x14ac:dyDescent="0.25">
      <c r="A712"/>
      <c r="B712"/>
      <c r="C712"/>
      <c r="D712"/>
      <c r="E712"/>
      <c r="F712"/>
      <c r="G712"/>
      <c r="H712"/>
      <c r="I712"/>
      <c r="J712"/>
      <c r="K712"/>
      <c r="L712"/>
      <c r="M712"/>
      <c r="N712"/>
      <c r="O712"/>
      <c r="P712"/>
      <c r="Q712"/>
      <c r="R712"/>
      <c r="S712"/>
    </row>
    <row r="713" spans="1:19" s="206" customFormat="1" ht="15.75" hidden="1" x14ac:dyDescent="0.25">
      <c r="A713"/>
      <c r="B713"/>
      <c r="C713"/>
      <c r="D713"/>
      <c r="E713"/>
      <c r="F713"/>
      <c r="G713"/>
      <c r="H713"/>
      <c r="I713"/>
      <c r="J713"/>
      <c r="K713"/>
      <c r="L713"/>
      <c r="M713"/>
      <c r="N713"/>
      <c r="O713"/>
      <c r="P713"/>
      <c r="Q713"/>
      <c r="R713"/>
      <c r="S713"/>
    </row>
    <row r="714" spans="1:19" s="206" customFormat="1" ht="15.75" hidden="1" x14ac:dyDescent="0.25">
      <c r="A714"/>
      <c r="B714"/>
      <c r="C714"/>
      <c r="D714"/>
      <c r="E714"/>
      <c r="F714"/>
      <c r="G714"/>
      <c r="H714"/>
      <c r="I714"/>
      <c r="J714"/>
      <c r="K714"/>
      <c r="L714"/>
      <c r="M714"/>
      <c r="N714"/>
      <c r="O714"/>
      <c r="P714"/>
      <c r="Q714"/>
      <c r="R714"/>
      <c r="S714"/>
    </row>
    <row r="715" spans="1:19" s="206" customFormat="1" ht="15.75" hidden="1" x14ac:dyDescent="0.25">
      <c r="A715"/>
      <c r="B715"/>
      <c r="C715"/>
      <c r="D715"/>
      <c r="E715"/>
      <c r="F715"/>
      <c r="G715"/>
      <c r="H715"/>
      <c r="I715"/>
      <c r="J715"/>
      <c r="K715"/>
      <c r="L715"/>
      <c r="M715"/>
      <c r="N715"/>
      <c r="O715"/>
      <c r="P715"/>
      <c r="Q715"/>
      <c r="R715"/>
      <c r="S715"/>
    </row>
    <row r="716" spans="1:19" s="206" customFormat="1" ht="15.75" hidden="1" x14ac:dyDescent="0.25">
      <c r="A716"/>
      <c r="B716"/>
      <c r="C716"/>
      <c r="D716"/>
      <c r="E716"/>
      <c r="F716"/>
      <c r="G716"/>
      <c r="H716"/>
      <c r="I716"/>
      <c r="J716"/>
      <c r="K716"/>
      <c r="L716"/>
      <c r="M716"/>
      <c r="N716"/>
      <c r="O716"/>
      <c r="P716"/>
      <c r="Q716"/>
      <c r="R716"/>
      <c r="S716"/>
    </row>
    <row r="717" spans="1:19" s="206" customFormat="1" ht="15.75" hidden="1" x14ac:dyDescent="0.25">
      <c r="A717"/>
      <c r="B717"/>
      <c r="C717"/>
      <c r="D717"/>
      <c r="E717"/>
      <c r="F717"/>
      <c r="G717"/>
      <c r="H717"/>
      <c r="I717"/>
      <c r="J717"/>
      <c r="K717"/>
      <c r="L717"/>
      <c r="M717"/>
      <c r="N717"/>
      <c r="O717"/>
      <c r="P717"/>
      <c r="Q717"/>
      <c r="R717"/>
      <c r="S717"/>
    </row>
    <row r="718" spans="1:19" s="206" customFormat="1" ht="15.75" hidden="1" x14ac:dyDescent="0.25">
      <c r="A718"/>
      <c r="B718"/>
      <c r="C718"/>
      <c r="D718"/>
      <c r="E718"/>
      <c r="F718"/>
      <c r="G718"/>
      <c r="H718"/>
      <c r="I718"/>
      <c r="J718"/>
      <c r="K718"/>
      <c r="L718"/>
      <c r="M718"/>
      <c r="N718"/>
      <c r="O718"/>
      <c r="P718"/>
      <c r="Q718"/>
      <c r="R718"/>
      <c r="S718"/>
    </row>
    <row r="719" spans="1:19" s="206" customFormat="1" ht="15.75" hidden="1" x14ac:dyDescent="0.25">
      <c r="A719"/>
      <c r="B719"/>
      <c r="C719"/>
      <c r="D719"/>
      <c r="E719"/>
      <c r="F719"/>
      <c r="G719"/>
      <c r="H719"/>
      <c r="I719"/>
      <c r="J719"/>
      <c r="K719"/>
      <c r="L719"/>
      <c r="M719"/>
      <c r="N719"/>
      <c r="O719"/>
      <c r="P719"/>
      <c r="Q719"/>
      <c r="R719"/>
      <c r="S719"/>
    </row>
    <row r="720" spans="1:19" s="206" customFormat="1" ht="15.75" hidden="1" x14ac:dyDescent="0.25">
      <c r="A720"/>
      <c r="B720"/>
      <c r="C720"/>
      <c r="D720"/>
      <c r="E720"/>
      <c r="F720"/>
      <c r="G720"/>
      <c r="H720"/>
      <c r="I720"/>
      <c r="J720"/>
      <c r="K720"/>
      <c r="L720"/>
      <c r="M720"/>
      <c r="N720"/>
      <c r="O720"/>
      <c r="P720"/>
      <c r="Q720"/>
      <c r="R720"/>
      <c r="S720"/>
    </row>
    <row r="721" spans="1:19" s="206" customFormat="1" ht="15.75" hidden="1" x14ac:dyDescent="0.25">
      <c r="A721"/>
      <c r="B721"/>
      <c r="C721"/>
      <c r="D721"/>
      <c r="E721"/>
      <c r="F721"/>
      <c r="G721"/>
      <c r="H721"/>
      <c r="I721"/>
      <c r="J721"/>
      <c r="K721"/>
      <c r="L721"/>
      <c r="M721"/>
      <c r="N721"/>
      <c r="O721"/>
      <c r="P721"/>
      <c r="Q721"/>
      <c r="R721"/>
      <c r="S721"/>
    </row>
    <row r="722" spans="1:19" s="206" customFormat="1" ht="15.75" hidden="1" x14ac:dyDescent="0.25">
      <c r="A722"/>
      <c r="B722"/>
      <c r="C722"/>
      <c r="D722"/>
      <c r="E722"/>
      <c r="F722"/>
      <c r="G722"/>
      <c r="H722"/>
      <c r="I722"/>
      <c r="J722"/>
      <c r="K722"/>
      <c r="L722"/>
      <c r="M722"/>
      <c r="N722"/>
      <c r="O722"/>
      <c r="P722"/>
      <c r="Q722"/>
      <c r="R722"/>
      <c r="S722"/>
    </row>
    <row r="723" spans="1:19" s="206" customFormat="1" ht="15.75" hidden="1" x14ac:dyDescent="0.25">
      <c r="A723"/>
      <c r="B723"/>
      <c r="C723"/>
      <c r="D723"/>
      <c r="E723"/>
      <c r="F723"/>
      <c r="G723"/>
      <c r="H723"/>
      <c r="I723"/>
      <c r="J723"/>
      <c r="K723"/>
      <c r="L723"/>
      <c r="M723"/>
      <c r="N723"/>
      <c r="O723"/>
      <c r="P723"/>
      <c r="Q723"/>
      <c r="R723"/>
      <c r="S723"/>
    </row>
    <row r="724" spans="1:19" s="206" customFormat="1" ht="15.75" hidden="1" x14ac:dyDescent="0.25">
      <c r="A724"/>
      <c r="B724"/>
      <c r="C724"/>
      <c r="D724"/>
      <c r="E724"/>
      <c r="F724"/>
      <c r="G724"/>
      <c r="H724"/>
      <c r="I724"/>
      <c r="J724"/>
      <c r="K724"/>
      <c r="L724"/>
      <c r="M724"/>
      <c r="N724"/>
      <c r="O724"/>
      <c r="P724"/>
      <c r="Q724"/>
      <c r="R724"/>
      <c r="S724"/>
    </row>
    <row r="725" spans="1:19" s="206" customFormat="1" ht="15.75" hidden="1" x14ac:dyDescent="0.25">
      <c r="A725"/>
      <c r="B725"/>
      <c r="C725"/>
      <c r="D725"/>
      <c r="E725"/>
      <c r="F725"/>
      <c r="G725"/>
      <c r="H725"/>
      <c r="I725"/>
      <c r="J725"/>
      <c r="K725"/>
      <c r="L725"/>
      <c r="M725"/>
      <c r="N725"/>
      <c r="O725"/>
      <c r="P725"/>
      <c r="Q725"/>
      <c r="R725"/>
      <c r="S725"/>
    </row>
    <row r="726" spans="1:19" s="206" customFormat="1" ht="15.75" hidden="1" x14ac:dyDescent="0.25">
      <c r="A726"/>
      <c r="B726"/>
      <c r="C726"/>
      <c r="D726"/>
      <c r="E726"/>
      <c r="F726"/>
      <c r="G726"/>
      <c r="H726"/>
      <c r="I726"/>
      <c r="J726"/>
      <c r="K726"/>
      <c r="L726"/>
      <c r="M726"/>
      <c r="N726"/>
      <c r="O726"/>
      <c r="P726"/>
      <c r="Q726"/>
      <c r="R726"/>
      <c r="S726"/>
    </row>
    <row r="727" spans="1:19" s="206" customFormat="1" ht="15.75" hidden="1" x14ac:dyDescent="0.25">
      <c r="A727"/>
      <c r="B727"/>
      <c r="C727"/>
      <c r="D727"/>
      <c r="E727"/>
      <c r="F727"/>
      <c r="G727"/>
      <c r="H727"/>
      <c r="I727"/>
      <c r="J727"/>
      <c r="K727"/>
      <c r="L727"/>
      <c r="M727"/>
      <c r="N727"/>
      <c r="O727"/>
      <c r="P727"/>
      <c r="Q727"/>
      <c r="R727"/>
      <c r="S727"/>
    </row>
    <row r="728" spans="1:19" s="206" customFormat="1" ht="15.75" hidden="1" x14ac:dyDescent="0.25">
      <c r="A728"/>
      <c r="B728"/>
      <c r="C728"/>
      <c r="D728"/>
      <c r="E728"/>
      <c r="F728"/>
      <c r="G728"/>
      <c r="H728"/>
      <c r="I728"/>
      <c r="J728"/>
      <c r="K728"/>
      <c r="L728"/>
      <c r="M728"/>
      <c r="N728"/>
      <c r="O728"/>
      <c r="P728"/>
      <c r="Q728"/>
      <c r="R728"/>
      <c r="S728"/>
    </row>
    <row r="729" spans="1:19" s="206" customFormat="1" ht="15.75" hidden="1" x14ac:dyDescent="0.25">
      <c r="A729"/>
      <c r="B729"/>
      <c r="C729"/>
      <c r="D729"/>
      <c r="E729"/>
      <c r="F729"/>
      <c r="G729"/>
      <c r="H729"/>
      <c r="I729"/>
      <c r="J729"/>
      <c r="K729"/>
      <c r="L729"/>
      <c r="M729"/>
      <c r="N729"/>
      <c r="O729"/>
      <c r="P729"/>
      <c r="Q729"/>
      <c r="R729"/>
      <c r="S729"/>
    </row>
    <row r="730" spans="1:19" s="206" customFormat="1" ht="15.75" hidden="1" x14ac:dyDescent="0.25">
      <c r="A730"/>
      <c r="B730"/>
      <c r="C730"/>
      <c r="D730"/>
      <c r="E730"/>
      <c r="F730"/>
      <c r="G730"/>
      <c r="H730"/>
      <c r="I730"/>
      <c r="J730"/>
      <c r="K730"/>
      <c r="L730"/>
      <c r="M730"/>
      <c r="N730"/>
      <c r="O730"/>
      <c r="P730"/>
      <c r="Q730"/>
      <c r="R730"/>
      <c r="S730"/>
    </row>
    <row r="731" spans="1:19" s="206" customFormat="1" ht="15.75" hidden="1" x14ac:dyDescent="0.25">
      <c r="A731"/>
      <c r="B731"/>
      <c r="C731"/>
      <c r="D731"/>
      <c r="E731"/>
      <c r="F731"/>
      <c r="G731"/>
      <c r="H731"/>
      <c r="I731"/>
      <c r="J731"/>
      <c r="K731"/>
      <c r="L731"/>
      <c r="M731"/>
      <c r="N731"/>
      <c r="O731"/>
      <c r="P731"/>
      <c r="Q731"/>
      <c r="R731"/>
      <c r="S731"/>
    </row>
    <row r="732" spans="1:19" s="206" customFormat="1" ht="15" hidden="1" customHeight="1" x14ac:dyDescent="0.25">
      <c r="A732"/>
      <c r="B732"/>
      <c r="C732"/>
      <c r="D732"/>
      <c r="E732"/>
      <c r="F732"/>
      <c r="G732"/>
      <c r="H732"/>
      <c r="I732"/>
      <c r="J732"/>
      <c r="K732"/>
      <c r="L732"/>
      <c r="M732"/>
      <c r="N732"/>
      <c r="O732"/>
      <c r="P732"/>
      <c r="Q732"/>
      <c r="R732"/>
      <c r="S732"/>
    </row>
    <row r="733" spans="1:19" s="206" customFormat="1" ht="15" hidden="1" customHeight="1" x14ac:dyDescent="0.25">
      <c r="A733"/>
      <c r="B733"/>
      <c r="C733"/>
      <c r="D733"/>
      <c r="E733"/>
      <c r="F733"/>
      <c r="G733"/>
      <c r="H733"/>
      <c r="I733"/>
      <c r="J733"/>
      <c r="K733"/>
      <c r="L733"/>
      <c r="M733"/>
      <c r="N733"/>
      <c r="O733"/>
      <c r="P733"/>
      <c r="Q733"/>
      <c r="R733"/>
      <c r="S733"/>
    </row>
    <row r="734" spans="1:19" s="206" customFormat="1" ht="15.75" hidden="1" x14ac:dyDescent="0.25">
      <c r="A734"/>
      <c r="B734"/>
      <c r="C734"/>
      <c r="D734"/>
      <c r="E734"/>
      <c r="F734"/>
      <c r="G734"/>
      <c r="H734"/>
      <c r="I734"/>
      <c r="J734"/>
      <c r="K734"/>
      <c r="L734"/>
      <c r="M734"/>
      <c r="N734"/>
      <c r="O734"/>
      <c r="P734"/>
      <c r="Q734"/>
      <c r="R734"/>
      <c r="S734"/>
    </row>
    <row r="735" spans="1:19" s="206" customFormat="1" ht="37.5" hidden="1" customHeight="1" x14ac:dyDescent="0.25">
      <c r="A735"/>
      <c r="B735"/>
      <c r="C735"/>
      <c r="D735"/>
      <c r="E735"/>
      <c r="F735"/>
      <c r="G735"/>
      <c r="H735"/>
      <c r="I735"/>
      <c r="J735"/>
      <c r="K735"/>
      <c r="L735"/>
      <c r="M735"/>
      <c r="N735"/>
      <c r="O735"/>
      <c r="P735"/>
      <c r="Q735"/>
      <c r="R735"/>
      <c r="S735"/>
    </row>
    <row r="736" spans="1:19" s="206" customFormat="1" ht="80.099999999999994" hidden="1" customHeight="1" x14ac:dyDescent="0.25">
      <c r="A736"/>
      <c r="B736"/>
      <c r="C736"/>
      <c r="D736"/>
      <c r="E736"/>
      <c r="F736"/>
      <c r="G736"/>
      <c r="H736"/>
      <c r="I736"/>
      <c r="J736"/>
      <c r="K736"/>
      <c r="L736"/>
      <c r="M736"/>
      <c r="N736"/>
      <c r="O736"/>
      <c r="P736"/>
      <c r="Q736"/>
      <c r="R736"/>
      <c r="S736"/>
    </row>
    <row r="737" spans="1:19" s="206" customFormat="1" ht="15.75" hidden="1" x14ac:dyDescent="0.25">
      <c r="A737"/>
      <c r="B737"/>
      <c r="C737"/>
      <c r="D737"/>
      <c r="E737"/>
      <c r="F737"/>
      <c r="G737"/>
      <c r="H737"/>
      <c r="I737"/>
      <c r="J737"/>
      <c r="K737"/>
      <c r="L737"/>
      <c r="M737"/>
      <c r="N737"/>
      <c r="O737"/>
      <c r="P737"/>
      <c r="Q737"/>
      <c r="R737"/>
      <c r="S737"/>
    </row>
    <row r="738" spans="1:19" s="206" customFormat="1" ht="15" hidden="1" customHeight="1" x14ac:dyDescent="0.25">
      <c r="A738"/>
      <c r="B738"/>
      <c r="C738"/>
      <c r="D738"/>
      <c r="E738"/>
      <c r="F738"/>
      <c r="G738"/>
      <c r="H738"/>
      <c r="I738"/>
      <c r="J738"/>
      <c r="K738"/>
      <c r="L738"/>
      <c r="M738"/>
      <c r="N738"/>
      <c r="O738"/>
      <c r="P738"/>
      <c r="Q738"/>
      <c r="R738"/>
      <c r="S738"/>
    </row>
    <row r="739" spans="1:19" s="206" customFormat="1" ht="15.75" hidden="1" x14ac:dyDescent="0.25">
      <c r="A739"/>
      <c r="B739"/>
      <c r="C739"/>
      <c r="D739"/>
      <c r="E739"/>
      <c r="F739"/>
      <c r="G739"/>
      <c r="H739"/>
      <c r="I739"/>
      <c r="J739"/>
      <c r="K739"/>
      <c r="L739"/>
      <c r="M739"/>
      <c r="N739"/>
      <c r="O739"/>
      <c r="P739"/>
      <c r="Q739"/>
      <c r="R739"/>
      <c r="S739"/>
    </row>
    <row r="740" spans="1:19" s="206" customFormat="1" ht="24" hidden="1" customHeight="1" x14ac:dyDescent="0.25">
      <c r="A740"/>
      <c r="B740"/>
      <c r="C740"/>
      <c r="D740"/>
      <c r="E740"/>
      <c r="F740"/>
      <c r="G740"/>
      <c r="H740"/>
      <c r="I740"/>
      <c r="J740"/>
      <c r="K740"/>
      <c r="L740"/>
      <c r="M740"/>
      <c r="N740"/>
      <c r="O740"/>
      <c r="P740"/>
      <c r="Q740"/>
      <c r="R740"/>
      <c r="S740"/>
    </row>
    <row r="741" spans="1:19" s="206" customFormat="1" ht="80.099999999999994" hidden="1" customHeight="1" x14ac:dyDescent="0.25">
      <c r="A741"/>
      <c r="B741"/>
      <c r="C741"/>
      <c r="D741"/>
      <c r="E741"/>
      <c r="F741"/>
      <c r="G741"/>
      <c r="H741"/>
      <c r="I741"/>
      <c r="J741"/>
      <c r="K741"/>
      <c r="L741"/>
      <c r="M741"/>
      <c r="N741"/>
      <c r="O741"/>
      <c r="P741"/>
      <c r="Q741"/>
      <c r="R741"/>
      <c r="S741"/>
    </row>
    <row r="742" spans="1:19" s="206" customFormat="1" ht="15.75" hidden="1" x14ac:dyDescent="0.25">
      <c r="A742"/>
      <c r="B742"/>
      <c r="C742"/>
      <c r="D742"/>
      <c r="E742"/>
      <c r="F742"/>
      <c r="G742"/>
      <c r="H742"/>
      <c r="I742"/>
      <c r="J742"/>
      <c r="K742"/>
      <c r="L742"/>
      <c r="M742"/>
      <c r="N742"/>
      <c r="O742"/>
      <c r="P742"/>
      <c r="Q742"/>
      <c r="R742"/>
      <c r="S742"/>
    </row>
    <row r="743" spans="1:19" s="206" customFormat="1" ht="15.75" hidden="1" x14ac:dyDescent="0.25">
      <c r="A743"/>
      <c r="B743"/>
      <c r="C743"/>
      <c r="D743"/>
      <c r="E743"/>
      <c r="F743"/>
      <c r="G743"/>
      <c r="H743"/>
      <c r="I743"/>
      <c r="J743"/>
      <c r="K743"/>
      <c r="L743"/>
      <c r="M743"/>
      <c r="N743"/>
      <c r="O743"/>
      <c r="P743"/>
      <c r="Q743"/>
      <c r="R743"/>
      <c r="S743"/>
    </row>
    <row r="744" spans="1:19" s="206" customFormat="1" ht="15.75" hidden="1" x14ac:dyDescent="0.25">
      <c r="A744"/>
      <c r="B744"/>
      <c r="C744"/>
      <c r="D744"/>
      <c r="E744"/>
      <c r="F744"/>
      <c r="G744"/>
      <c r="H744"/>
      <c r="I744"/>
      <c r="J744"/>
      <c r="K744"/>
      <c r="L744"/>
      <c r="M744"/>
      <c r="N744"/>
      <c r="O744"/>
      <c r="P744"/>
      <c r="Q744"/>
      <c r="R744"/>
      <c r="S744"/>
    </row>
    <row r="745" spans="1:19" s="206" customFormat="1" ht="15.75" hidden="1" x14ac:dyDescent="0.25">
      <c r="A745"/>
      <c r="B745"/>
      <c r="C745"/>
      <c r="D745"/>
      <c r="E745"/>
      <c r="F745"/>
      <c r="G745"/>
      <c r="H745"/>
      <c r="I745"/>
      <c r="J745"/>
      <c r="K745"/>
      <c r="L745"/>
      <c r="M745"/>
      <c r="N745"/>
      <c r="O745"/>
      <c r="P745"/>
      <c r="Q745"/>
      <c r="R745"/>
      <c r="S745"/>
    </row>
    <row r="746" spans="1:19" s="206" customFormat="1" ht="15.75" hidden="1" x14ac:dyDescent="0.25">
      <c r="A746"/>
      <c r="B746"/>
      <c r="C746"/>
      <c r="D746"/>
      <c r="E746"/>
      <c r="F746"/>
      <c r="G746"/>
      <c r="H746"/>
      <c r="I746"/>
      <c r="J746"/>
      <c r="K746"/>
      <c r="L746"/>
      <c r="M746"/>
      <c r="N746"/>
      <c r="O746"/>
      <c r="P746"/>
      <c r="Q746"/>
      <c r="R746"/>
      <c r="S746"/>
    </row>
    <row r="747" spans="1:19" s="206" customFormat="1" ht="15.75" hidden="1" x14ac:dyDescent="0.25">
      <c r="A747"/>
      <c r="B747"/>
      <c r="C747"/>
      <c r="D747"/>
      <c r="E747"/>
      <c r="F747"/>
      <c r="G747"/>
      <c r="H747"/>
      <c r="I747"/>
      <c r="J747"/>
      <c r="K747"/>
      <c r="L747"/>
      <c r="M747"/>
      <c r="N747"/>
      <c r="O747"/>
      <c r="P747"/>
      <c r="Q747"/>
      <c r="R747"/>
      <c r="S747"/>
    </row>
    <row r="748" spans="1:19" s="206" customFormat="1" ht="15.75" hidden="1" x14ac:dyDescent="0.25">
      <c r="A748"/>
      <c r="B748"/>
      <c r="C748"/>
      <c r="D748"/>
      <c r="E748"/>
      <c r="F748"/>
      <c r="G748"/>
      <c r="H748"/>
      <c r="I748"/>
      <c r="J748"/>
      <c r="K748"/>
      <c r="L748"/>
      <c r="M748"/>
      <c r="N748"/>
      <c r="O748"/>
      <c r="P748"/>
      <c r="Q748"/>
      <c r="R748"/>
      <c r="S748"/>
    </row>
    <row r="749" spans="1:19" s="206" customFormat="1" ht="15.75" hidden="1" x14ac:dyDescent="0.25">
      <c r="A749"/>
      <c r="B749"/>
      <c r="C749"/>
      <c r="D749"/>
      <c r="E749"/>
      <c r="F749"/>
      <c r="G749"/>
      <c r="H749"/>
      <c r="I749"/>
      <c r="J749"/>
      <c r="K749"/>
      <c r="L749"/>
      <c r="M749"/>
      <c r="N749"/>
      <c r="O749"/>
      <c r="P749"/>
      <c r="Q749"/>
      <c r="R749"/>
      <c r="S749"/>
    </row>
    <row r="750" spans="1:19" s="206" customFormat="1" ht="15.75" hidden="1" x14ac:dyDescent="0.25">
      <c r="A750"/>
      <c r="B750"/>
      <c r="C750"/>
      <c r="D750"/>
      <c r="E750"/>
      <c r="F750"/>
      <c r="G750"/>
      <c r="H750"/>
      <c r="I750"/>
      <c r="J750"/>
      <c r="K750"/>
      <c r="L750"/>
      <c r="M750"/>
      <c r="N750"/>
      <c r="O750"/>
      <c r="P750"/>
      <c r="Q750"/>
      <c r="R750"/>
      <c r="S750"/>
    </row>
    <row r="751" spans="1:19" s="206" customFormat="1" ht="15.75" hidden="1" x14ac:dyDescent="0.25">
      <c r="A751"/>
      <c r="B751"/>
      <c r="C751"/>
      <c r="D751"/>
      <c r="E751"/>
      <c r="F751"/>
      <c r="G751"/>
      <c r="H751"/>
      <c r="I751"/>
      <c r="J751"/>
      <c r="K751"/>
      <c r="L751"/>
      <c r="M751"/>
      <c r="N751"/>
      <c r="O751"/>
      <c r="P751"/>
      <c r="Q751"/>
      <c r="R751"/>
      <c r="S751"/>
    </row>
    <row r="752" spans="1:19" s="206" customFormat="1" ht="15.75" hidden="1" x14ac:dyDescent="0.25">
      <c r="A752"/>
      <c r="B752"/>
      <c r="C752"/>
      <c r="D752"/>
      <c r="E752"/>
      <c r="F752"/>
      <c r="G752"/>
      <c r="H752"/>
      <c r="I752"/>
      <c r="J752"/>
      <c r="K752"/>
      <c r="L752"/>
      <c r="M752"/>
      <c r="N752"/>
      <c r="O752"/>
      <c r="P752"/>
      <c r="Q752"/>
      <c r="R752"/>
      <c r="S752"/>
    </row>
    <row r="753" spans="1:19" s="206" customFormat="1" ht="15.75" hidden="1" x14ac:dyDescent="0.25">
      <c r="A753"/>
      <c r="B753"/>
      <c r="C753"/>
      <c r="D753"/>
      <c r="E753"/>
      <c r="F753"/>
      <c r="G753"/>
      <c r="H753"/>
      <c r="I753"/>
      <c r="J753"/>
      <c r="K753"/>
      <c r="L753"/>
      <c r="M753"/>
      <c r="N753"/>
      <c r="O753"/>
      <c r="P753"/>
      <c r="Q753"/>
      <c r="R753"/>
      <c r="S753"/>
    </row>
    <row r="754" spans="1:19" s="206" customFormat="1" ht="15.75" hidden="1" x14ac:dyDescent="0.25">
      <c r="A754"/>
      <c r="B754"/>
      <c r="C754"/>
      <c r="D754"/>
      <c r="E754"/>
      <c r="F754"/>
      <c r="G754"/>
      <c r="H754"/>
      <c r="I754"/>
      <c r="J754"/>
      <c r="K754"/>
      <c r="L754"/>
      <c r="M754"/>
      <c r="N754"/>
      <c r="O754"/>
      <c r="P754"/>
      <c r="Q754"/>
      <c r="R754"/>
      <c r="S754"/>
    </row>
    <row r="755" spans="1:19" s="206" customFormat="1" ht="15.75" hidden="1" x14ac:dyDescent="0.25">
      <c r="A755"/>
      <c r="B755"/>
      <c r="C755"/>
      <c r="D755"/>
      <c r="E755"/>
      <c r="F755"/>
      <c r="G755"/>
      <c r="H755"/>
      <c r="I755"/>
      <c r="J755"/>
      <c r="K755"/>
      <c r="L755"/>
      <c r="M755"/>
      <c r="N755"/>
      <c r="O755"/>
      <c r="P755"/>
      <c r="Q755"/>
      <c r="R755"/>
      <c r="S755"/>
    </row>
    <row r="756" spans="1:19" s="206" customFormat="1" ht="15.75" hidden="1" x14ac:dyDescent="0.25">
      <c r="A756"/>
      <c r="B756"/>
      <c r="C756"/>
      <c r="D756"/>
      <c r="E756"/>
      <c r="F756"/>
      <c r="G756"/>
      <c r="H756"/>
      <c r="I756"/>
      <c r="J756"/>
      <c r="K756"/>
      <c r="L756"/>
      <c r="M756"/>
      <c r="N756"/>
      <c r="O756"/>
      <c r="P756"/>
      <c r="Q756"/>
      <c r="R756"/>
      <c r="S756"/>
    </row>
    <row r="757" spans="1:19" s="206" customFormat="1" ht="15.75" hidden="1" x14ac:dyDescent="0.25">
      <c r="A757"/>
      <c r="B757"/>
      <c r="C757"/>
      <c r="D757"/>
      <c r="E757"/>
      <c r="F757"/>
      <c r="G757"/>
      <c r="H757"/>
      <c r="I757"/>
      <c r="J757"/>
      <c r="K757"/>
      <c r="L757"/>
      <c r="M757"/>
      <c r="N757"/>
      <c r="O757"/>
      <c r="P757"/>
      <c r="Q757"/>
      <c r="R757"/>
      <c r="S757"/>
    </row>
    <row r="758" spans="1:19" s="206" customFormat="1" ht="15.75" hidden="1" x14ac:dyDescent="0.25">
      <c r="A758"/>
      <c r="B758"/>
      <c r="C758"/>
      <c r="D758"/>
      <c r="E758"/>
      <c r="F758"/>
      <c r="G758"/>
      <c r="H758"/>
      <c r="I758"/>
      <c r="J758"/>
      <c r="K758"/>
      <c r="L758"/>
      <c r="M758"/>
      <c r="N758"/>
      <c r="O758"/>
      <c r="P758"/>
      <c r="Q758"/>
      <c r="R758"/>
      <c r="S758"/>
    </row>
    <row r="759" spans="1:19" s="206" customFormat="1" ht="15.75" hidden="1" x14ac:dyDescent="0.25">
      <c r="A759"/>
      <c r="B759"/>
      <c r="C759"/>
      <c r="D759"/>
      <c r="E759"/>
      <c r="F759"/>
      <c r="G759"/>
      <c r="H759"/>
      <c r="I759"/>
      <c r="J759"/>
      <c r="K759"/>
      <c r="L759"/>
      <c r="M759"/>
      <c r="N759"/>
      <c r="O759"/>
      <c r="P759"/>
      <c r="Q759"/>
      <c r="R759"/>
      <c r="S759"/>
    </row>
    <row r="760" spans="1:19" s="206" customFormat="1" ht="15.75" hidden="1" x14ac:dyDescent="0.25">
      <c r="A760"/>
      <c r="B760"/>
      <c r="C760"/>
      <c r="D760"/>
      <c r="E760"/>
      <c r="F760"/>
      <c r="G760"/>
      <c r="H760"/>
      <c r="I760"/>
      <c r="J760"/>
      <c r="K760"/>
      <c r="L760"/>
      <c r="M760"/>
      <c r="N760"/>
      <c r="O760"/>
      <c r="P760"/>
      <c r="Q760"/>
      <c r="R760"/>
      <c r="S760"/>
    </row>
    <row r="761" spans="1:19" s="206" customFormat="1" ht="15.75" hidden="1" x14ac:dyDescent="0.25">
      <c r="A761"/>
      <c r="B761"/>
      <c r="C761"/>
      <c r="D761"/>
      <c r="E761"/>
      <c r="F761"/>
      <c r="G761"/>
      <c r="H761"/>
      <c r="I761"/>
      <c r="J761"/>
      <c r="K761"/>
      <c r="L761"/>
      <c r="M761"/>
      <c r="N761"/>
      <c r="O761"/>
      <c r="P761"/>
      <c r="Q761"/>
      <c r="R761"/>
      <c r="S761"/>
    </row>
    <row r="762" spans="1:19" s="206" customFormat="1" ht="15.75" hidden="1" x14ac:dyDescent="0.25">
      <c r="A762"/>
      <c r="B762"/>
      <c r="C762"/>
      <c r="D762"/>
      <c r="E762"/>
      <c r="F762"/>
      <c r="G762"/>
      <c r="H762"/>
      <c r="I762"/>
      <c r="J762"/>
      <c r="K762"/>
      <c r="L762"/>
      <c r="M762"/>
      <c r="N762"/>
      <c r="O762"/>
      <c r="P762"/>
      <c r="Q762"/>
      <c r="R762"/>
      <c r="S762"/>
    </row>
    <row r="763" spans="1:19" s="206" customFormat="1" ht="15.75" hidden="1" x14ac:dyDescent="0.25">
      <c r="A763"/>
      <c r="B763"/>
      <c r="C763"/>
      <c r="D763"/>
      <c r="E763"/>
      <c r="F763"/>
      <c r="G763"/>
      <c r="H763"/>
      <c r="I763"/>
      <c r="J763"/>
      <c r="K763"/>
      <c r="L763"/>
      <c r="M763"/>
      <c r="N763"/>
      <c r="O763"/>
      <c r="P763"/>
      <c r="Q763"/>
      <c r="R763"/>
      <c r="S763"/>
    </row>
    <row r="764" spans="1:19" s="206" customFormat="1" ht="15.75" hidden="1" x14ac:dyDescent="0.25">
      <c r="A764"/>
      <c r="B764"/>
      <c r="C764"/>
      <c r="D764"/>
      <c r="E764"/>
      <c r="F764"/>
      <c r="G764"/>
      <c r="H764"/>
      <c r="I764"/>
      <c r="J764"/>
      <c r="K764"/>
      <c r="L764"/>
      <c r="M764"/>
      <c r="N764"/>
      <c r="O764"/>
      <c r="P764"/>
      <c r="Q764"/>
      <c r="R764"/>
      <c r="S764"/>
    </row>
    <row r="765" spans="1:19" s="206" customFormat="1" ht="15.75" hidden="1" x14ac:dyDescent="0.25">
      <c r="A765"/>
      <c r="B765"/>
      <c r="C765"/>
      <c r="D765"/>
      <c r="E765"/>
      <c r="F765"/>
      <c r="G765"/>
      <c r="H765"/>
      <c r="I765"/>
      <c r="J765"/>
      <c r="K765"/>
      <c r="L765"/>
      <c r="M765"/>
      <c r="N765"/>
      <c r="O765"/>
      <c r="P765"/>
      <c r="Q765"/>
      <c r="R765"/>
      <c r="S765"/>
    </row>
    <row r="766" spans="1:19" s="206" customFormat="1" ht="15.75" hidden="1" x14ac:dyDescent="0.25">
      <c r="A766"/>
      <c r="B766"/>
      <c r="C766"/>
      <c r="D766"/>
      <c r="E766"/>
      <c r="F766"/>
      <c r="G766"/>
      <c r="H766"/>
      <c r="I766"/>
      <c r="J766"/>
      <c r="K766"/>
      <c r="L766"/>
      <c r="M766"/>
      <c r="N766"/>
      <c r="O766"/>
      <c r="P766"/>
      <c r="Q766"/>
      <c r="R766"/>
      <c r="S766"/>
    </row>
    <row r="767" spans="1:19" s="206" customFormat="1" ht="15.75" hidden="1" x14ac:dyDescent="0.25">
      <c r="A767"/>
      <c r="B767"/>
      <c r="C767"/>
      <c r="D767"/>
      <c r="E767"/>
      <c r="F767"/>
      <c r="G767"/>
      <c r="H767"/>
      <c r="I767"/>
      <c r="J767"/>
      <c r="K767"/>
      <c r="L767"/>
      <c r="M767"/>
      <c r="N767"/>
      <c r="O767"/>
      <c r="P767"/>
      <c r="Q767"/>
      <c r="R767"/>
      <c r="S767"/>
    </row>
    <row r="768" spans="1:19" s="206" customFormat="1" ht="15.75" hidden="1" x14ac:dyDescent="0.25">
      <c r="A768"/>
      <c r="B768"/>
      <c r="C768"/>
      <c r="D768"/>
      <c r="E768"/>
      <c r="F768"/>
      <c r="G768"/>
      <c r="H768"/>
      <c r="I768"/>
      <c r="J768"/>
      <c r="K768"/>
      <c r="L768"/>
      <c r="M768"/>
      <c r="N768"/>
      <c r="O768"/>
      <c r="P768"/>
      <c r="Q768"/>
      <c r="R768"/>
      <c r="S768"/>
    </row>
    <row r="769" spans="1:19" s="206" customFormat="1" ht="15.75" hidden="1" x14ac:dyDescent="0.25">
      <c r="A769"/>
      <c r="B769"/>
      <c r="C769"/>
      <c r="D769"/>
      <c r="E769"/>
      <c r="F769"/>
      <c r="G769"/>
      <c r="H769"/>
      <c r="I769"/>
      <c r="J769"/>
      <c r="K769"/>
      <c r="L769"/>
      <c r="M769"/>
      <c r="N769"/>
      <c r="O769"/>
      <c r="P769"/>
      <c r="Q769"/>
      <c r="R769"/>
      <c r="S769"/>
    </row>
    <row r="770" spans="1:19" s="206" customFormat="1" ht="15.75" hidden="1" x14ac:dyDescent="0.25">
      <c r="A770"/>
      <c r="B770"/>
      <c r="C770"/>
      <c r="D770"/>
      <c r="E770"/>
      <c r="F770"/>
      <c r="G770"/>
      <c r="H770"/>
      <c r="I770"/>
      <c r="J770"/>
      <c r="K770"/>
      <c r="L770"/>
      <c r="M770"/>
      <c r="N770"/>
      <c r="O770"/>
      <c r="P770"/>
      <c r="Q770"/>
      <c r="R770"/>
      <c r="S770"/>
    </row>
    <row r="771" spans="1:19" s="206" customFormat="1" ht="15.75" hidden="1" x14ac:dyDescent="0.25">
      <c r="A771"/>
      <c r="B771"/>
      <c r="C771"/>
      <c r="D771"/>
      <c r="E771"/>
      <c r="F771"/>
      <c r="G771"/>
      <c r="H771"/>
      <c r="I771"/>
      <c r="J771"/>
      <c r="K771"/>
      <c r="L771"/>
      <c r="M771"/>
      <c r="N771"/>
      <c r="O771"/>
      <c r="P771"/>
      <c r="Q771"/>
      <c r="R771"/>
      <c r="S771"/>
    </row>
    <row r="772" spans="1:19" s="206" customFormat="1" ht="15.75" hidden="1" x14ac:dyDescent="0.25">
      <c r="A772"/>
      <c r="B772"/>
      <c r="C772"/>
      <c r="D772"/>
      <c r="E772"/>
      <c r="F772"/>
      <c r="G772"/>
      <c r="H772"/>
      <c r="I772"/>
      <c r="J772"/>
      <c r="K772"/>
      <c r="L772"/>
      <c r="M772"/>
      <c r="N772"/>
      <c r="O772"/>
      <c r="P772"/>
      <c r="Q772"/>
      <c r="R772"/>
      <c r="S772"/>
    </row>
    <row r="773" spans="1:19" s="206" customFormat="1" ht="15.75" hidden="1" x14ac:dyDescent="0.25">
      <c r="A773"/>
      <c r="B773"/>
      <c r="C773"/>
      <c r="D773"/>
      <c r="E773"/>
      <c r="F773"/>
      <c r="G773"/>
      <c r="H773"/>
      <c r="I773"/>
      <c r="J773"/>
      <c r="K773"/>
      <c r="L773"/>
      <c r="M773"/>
      <c r="N773"/>
      <c r="O773"/>
      <c r="P773"/>
      <c r="Q773"/>
      <c r="R773"/>
      <c r="S773"/>
    </row>
    <row r="774" spans="1:19" s="206" customFormat="1" ht="15" hidden="1" customHeight="1" x14ac:dyDescent="0.25">
      <c r="A774"/>
      <c r="B774"/>
      <c r="C774"/>
      <c r="D774"/>
      <c r="E774"/>
      <c r="F774"/>
      <c r="G774"/>
      <c r="H774"/>
      <c r="I774"/>
      <c r="J774"/>
      <c r="K774"/>
      <c r="L774"/>
      <c r="M774"/>
      <c r="N774"/>
      <c r="O774"/>
      <c r="P774"/>
      <c r="Q774"/>
      <c r="R774"/>
      <c r="S774"/>
    </row>
    <row r="775" spans="1:19" s="206" customFormat="1" ht="15" hidden="1" customHeight="1" x14ac:dyDescent="0.25">
      <c r="A775"/>
      <c r="B775"/>
      <c r="C775"/>
      <c r="D775"/>
      <c r="E775"/>
      <c r="F775"/>
      <c r="G775"/>
      <c r="H775"/>
      <c r="I775"/>
      <c r="J775"/>
      <c r="K775"/>
      <c r="L775"/>
      <c r="M775"/>
      <c r="N775"/>
      <c r="O775"/>
      <c r="P775"/>
      <c r="Q775"/>
      <c r="R775"/>
      <c r="S775"/>
    </row>
    <row r="776" spans="1:19" s="206" customFormat="1" ht="15" hidden="1" customHeight="1" x14ac:dyDescent="0.25">
      <c r="A776"/>
      <c r="B776"/>
      <c r="C776"/>
      <c r="D776"/>
      <c r="E776"/>
      <c r="F776"/>
      <c r="G776"/>
      <c r="H776"/>
      <c r="I776"/>
      <c r="J776"/>
      <c r="K776"/>
      <c r="L776"/>
      <c r="M776"/>
      <c r="N776"/>
      <c r="O776"/>
      <c r="P776"/>
      <c r="Q776"/>
      <c r="R776"/>
      <c r="S776"/>
    </row>
    <row r="777" spans="1:19" s="206" customFormat="1" ht="80.099999999999994" hidden="1" customHeight="1" x14ac:dyDescent="0.25">
      <c r="A777"/>
      <c r="B777"/>
      <c r="C777"/>
      <c r="D777"/>
      <c r="E777"/>
      <c r="F777"/>
      <c r="G777"/>
      <c r="H777"/>
      <c r="I777"/>
      <c r="J777"/>
      <c r="K777"/>
      <c r="L777"/>
      <c r="M777"/>
      <c r="N777"/>
      <c r="O777"/>
      <c r="P777"/>
      <c r="Q777"/>
      <c r="R777"/>
      <c r="S777"/>
    </row>
    <row r="778" spans="1:19" s="206" customFormat="1" ht="15.75" hidden="1" x14ac:dyDescent="0.25">
      <c r="A778"/>
      <c r="B778"/>
      <c r="C778"/>
      <c r="D778"/>
      <c r="E778"/>
      <c r="F778"/>
      <c r="G778"/>
      <c r="H778"/>
      <c r="I778"/>
      <c r="J778"/>
      <c r="K778"/>
      <c r="L778"/>
      <c r="M778"/>
      <c r="N778"/>
      <c r="O778"/>
      <c r="P778"/>
      <c r="Q778"/>
      <c r="R778"/>
      <c r="S778"/>
    </row>
    <row r="779" spans="1:19" s="206" customFormat="1" ht="15.75" hidden="1" x14ac:dyDescent="0.25">
      <c r="A779"/>
      <c r="B779"/>
      <c r="C779"/>
      <c r="D779"/>
      <c r="E779"/>
      <c r="F779"/>
      <c r="G779"/>
      <c r="H779"/>
      <c r="I779"/>
      <c r="J779"/>
      <c r="K779"/>
      <c r="L779"/>
      <c r="M779"/>
      <c r="N779"/>
      <c r="O779"/>
      <c r="P779"/>
      <c r="Q779"/>
      <c r="R779"/>
      <c r="S779"/>
    </row>
    <row r="780" spans="1:19" s="206" customFormat="1" ht="15.75" hidden="1" x14ac:dyDescent="0.25">
      <c r="A780"/>
      <c r="B780"/>
      <c r="C780"/>
      <c r="D780"/>
      <c r="E780"/>
      <c r="F780"/>
      <c r="G780"/>
      <c r="H780"/>
      <c r="I780"/>
      <c r="J780"/>
      <c r="K780"/>
      <c r="L780"/>
      <c r="M780"/>
      <c r="N780"/>
      <c r="O780"/>
      <c r="P780"/>
      <c r="Q780"/>
      <c r="R780"/>
      <c r="S780"/>
    </row>
    <row r="781" spans="1:19" s="206" customFormat="1" ht="15.75" hidden="1" x14ac:dyDescent="0.25">
      <c r="A781"/>
      <c r="B781"/>
      <c r="C781"/>
      <c r="D781"/>
      <c r="E781"/>
      <c r="F781"/>
      <c r="G781"/>
      <c r="H781"/>
      <c r="I781"/>
      <c r="J781"/>
      <c r="K781"/>
      <c r="L781"/>
      <c r="M781"/>
      <c r="N781"/>
      <c r="O781"/>
      <c r="P781"/>
      <c r="Q781"/>
      <c r="R781"/>
      <c r="S781"/>
    </row>
    <row r="782" spans="1:19" s="206" customFormat="1" ht="15.75" hidden="1" x14ac:dyDescent="0.25">
      <c r="A782"/>
      <c r="B782"/>
      <c r="C782"/>
      <c r="D782"/>
      <c r="E782"/>
      <c r="F782"/>
      <c r="G782"/>
      <c r="H782"/>
      <c r="I782"/>
      <c r="J782"/>
      <c r="K782"/>
      <c r="L782"/>
      <c r="M782"/>
      <c r="N782"/>
      <c r="O782"/>
      <c r="P782"/>
      <c r="Q782"/>
      <c r="R782"/>
      <c r="S782"/>
    </row>
    <row r="783" spans="1:19" s="206" customFormat="1" ht="15.75" hidden="1" x14ac:dyDescent="0.25">
      <c r="A783"/>
      <c r="B783"/>
      <c r="C783"/>
      <c r="D783"/>
      <c r="E783"/>
      <c r="F783"/>
      <c r="G783"/>
      <c r="H783"/>
      <c r="I783"/>
      <c r="J783"/>
      <c r="K783"/>
      <c r="L783"/>
      <c r="M783"/>
      <c r="N783"/>
      <c r="O783"/>
      <c r="P783"/>
      <c r="Q783"/>
      <c r="R783"/>
      <c r="S783"/>
    </row>
    <row r="784" spans="1:19" s="206" customFormat="1" ht="15.75" hidden="1" x14ac:dyDescent="0.25">
      <c r="A784"/>
      <c r="B784"/>
      <c r="C784"/>
      <c r="D784"/>
      <c r="E784"/>
      <c r="F784"/>
      <c r="G784"/>
      <c r="H784"/>
      <c r="I784"/>
      <c r="J784"/>
      <c r="K784"/>
      <c r="L784"/>
      <c r="M784"/>
      <c r="N784"/>
      <c r="O784"/>
      <c r="P784"/>
      <c r="Q784"/>
      <c r="R784"/>
      <c r="S784"/>
    </row>
    <row r="785" spans="1:19" s="206" customFormat="1" ht="15.75" hidden="1" x14ac:dyDescent="0.25">
      <c r="A785"/>
      <c r="B785"/>
      <c r="C785"/>
      <c r="D785"/>
      <c r="E785"/>
      <c r="F785"/>
      <c r="G785"/>
      <c r="H785"/>
      <c r="I785"/>
      <c r="J785"/>
      <c r="K785"/>
      <c r="L785"/>
      <c r="M785"/>
      <c r="N785"/>
      <c r="O785"/>
      <c r="P785"/>
      <c r="Q785"/>
      <c r="R785"/>
      <c r="S785"/>
    </row>
    <row r="786" spans="1:19" s="206" customFormat="1" ht="15.75" hidden="1" x14ac:dyDescent="0.25">
      <c r="A786"/>
      <c r="B786"/>
      <c r="C786"/>
      <c r="D786"/>
      <c r="E786"/>
      <c r="F786"/>
      <c r="G786"/>
      <c r="H786"/>
      <c r="I786"/>
      <c r="J786"/>
      <c r="K786"/>
      <c r="L786"/>
      <c r="M786"/>
      <c r="N786"/>
      <c r="O786"/>
      <c r="P786"/>
      <c r="Q786"/>
      <c r="R786"/>
      <c r="S786"/>
    </row>
    <row r="787" spans="1:19" s="206" customFormat="1" ht="15.75" hidden="1" x14ac:dyDescent="0.25">
      <c r="A787"/>
      <c r="B787"/>
      <c r="C787"/>
      <c r="D787"/>
      <c r="E787"/>
      <c r="F787"/>
      <c r="G787"/>
      <c r="H787"/>
      <c r="I787"/>
      <c r="J787"/>
      <c r="K787"/>
      <c r="L787"/>
      <c r="M787"/>
      <c r="N787"/>
      <c r="O787"/>
      <c r="P787"/>
      <c r="Q787"/>
      <c r="R787"/>
      <c r="S787"/>
    </row>
    <row r="788" spans="1:19" s="206" customFormat="1" ht="15.75" hidden="1" x14ac:dyDescent="0.25">
      <c r="A788"/>
      <c r="B788"/>
      <c r="C788"/>
      <c r="D788"/>
      <c r="E788"/>
      <c r="F788"/>
      <c r="G788"/>
      <c r="H788"/>
      <c r="I788"/>
      <c r="J788"/>
      <c r="K788"/>
      <c r="L788"/>
      <c r="M788"/>
      <c r="N788"/>
      <c r="O788"/>
      <c r="P788"/>
      <c r="Q788"/>
      <c r="R788"/>
      <c r="S788"/>
    </row>
    <row r="789" spans="1:19" s="206" customFormat="1" ht="15.75" hidden="1" x14ac:dyDescent="0.25">
      <c r="A789"/>
      <c r="B789"/>
      <c r="C789"/>
      <c r="D789"/>
      <c r="E789"/>
      <c r="F789"/>
      <c r="G789"/>
      <c r="H789"/>
      <c r="I789"/>
      <c r="J789"/>
      <c r="K789"/>
      <c r="L789"/>
      <c r="M789"/>
      <c r="N789"/>
      <c r="O789"/>
      <c r="P789"/>
      <c r="Q789"/>
      <c r="R789"/>
      <c r="S789"/>
    </row>
    <row r="790" spans="1:19" s="206" customFormat="1" ht="15.75" hidden="1" x14ac:dyDescent="0.25">
      <c r="A790"/>
      <c r="B790"/>
      <c r="C790"/>
      <c r="D790"/>
      <c r="E790"/>
      <c r="F790"/>
      <c r="G790"/>
      <c r="H790"/>
      <c r="I790"/>
      <c r="J790"/>
      <c r="K790"/>
      <c r="L790"/>
      <c r="M790"/>
      <c r="N790"/>
      <c r="O790"/>
      <c r="P790"/>
      <c r="Q790"/>
      <c r="R790"/>
      <c r="S790"/>
    </row>
    <row r="791" spans="1:19" s="206" customFormat="1" ht="15.75" hidden="1" x14ac:dyDescent="0.25">
      <c r="A791"/>
      <c r="B791"/>
      <c r="C791"/>
      <c r="D791"/>
      <c r="E791"/>
      <c r="F791"/>
      <c r="G791"/>
      <c r="H791"/>
      <c r="I791"/>
      <c r="J791"/>
      <c r="K791"/>
      <c r="L791"/>
      <c r="M791"/>
      <c r="N791"/>
      <c r="O791"/>
      <c r="P791"/>
      <c r="Q791"/>
      <c r="R791"/>
      <c r="S791"/>
    </row>
    <row r="792" spans="1:19" s="206" customFormat="1" ht="15.75" hidden="1" x14ac:dyDescent="0.25">
      <c r="A792"/>
      <c r="B792"/>
      <c r="C792"/>
      <c r="D792"/>
      <c r="E792"/>
      <c r="F792"/>
      <c r="G792"/>
      <c r="H792"/>
      <c r="I792"/>
      <c r="J792"/>
      <c r="K792"/>
      <c r="L792"/>
      <c r="M792"/>
      <c r="N792"/>
      <c r="O792"/>
      <c r="P792"/>
      <c r="Q792"/>
      <c r="R792"/>
      <c r="S792"/>
    </row>
    <row r="793" spans="1:19" s="206" customFormat="1" ht="15.75" hidden="1" x14ac:dyDescent="0.25">
      <c r="A793"/>
      <c r="B793"/>
      <c r="C793"/>
      <c r="D793"/>
      <c r="E793"/>
      <c r="F793"/>
      <c r="G793"/>
      <c r="H793"/>
      <c r="I793"/>
      <c r="J793"/>
      <c r="K793"/>
      <c r="L793"/>
      <c r="M793"/>
      <c r="N793"/>
      <c r="O793"/>
      <c r="P793"/>
      <c r="Q793"/>
      <c r="R793"/>
      <c r="S793"/>
    </row>
    <row r="794" spans="1:19" s="206" customFormat="1" ht="15.75" hidden="1" x14ac:dyDescent="0.25">
      <c r="A794"/>
      <c r="B794"/>
      <c r="C794"/>
      <c r="D794"/>
      <c r="E794"/>
      <c r="F794"/>
      <c r="G794"/>
      <c r="H794"/>
      <c r="I794"/>
      <c r="J794"/>
      <c r="K794"/>
      <c r="L794"/>
      <c r="M794"/>
      <c r="N794"/>
      <c r="O794"/>
      <c r="P794"/>
      <c r="Q794"/>
      <c r="R794"/>
      <c r="S794"/>
    </row>
    <row r="795" spans="1:19" s="206" customFormat="1" ht="15.75" hidden="1" x14ac:dyDescent="0.25">
      <c r="A795"/>
      <c r="B795"/>
      <c r="C795"/>
      <c r="D795"/>
      <c r="E795"/>
      <c r="F795"/>
      <c r="G795"/>
      <c r="H795"/>
      <c r="I795"/>
      <c r="J795"/>
      <c r="K795"/>
      <c r="L795"/>
      <c r="M795"/>
      <c r="N795"/>
      <c r="O795"/>
      <c r="P795"/>
      <c r="Q795"/>
      <c r="R795"/>
      <c r="S795"/>
    </row>
    <row r="796" spans="1:19" s="206" customFormat="1" ht="15.75" hidden="1" x14ac:dyDescent="0.25">
      <c r="A796"/>
      <c r="B796"/>
      <c r="C796"/>
      <c r="D796"/>
      <c r="E796"/>
      <c r="F796"/>
      <c r="G796"/>
      <c r="H796"/>
      <c r="I796"/>
      <c r="J796"/>
      <c r="K796"/>
      <c r="L796"/>
      <c r="M796"/>
      <c r="N796"/>
      <c r="O796"/>
      <c r="P796"/>
      <c r="Q796"/>
      <c r="R796"/>
      <c r="S796"/>
    </row>
    <row r="797" spans="1:19" s="206" customFormat="1" ht="15.75" hidden="1" x14ac:dyDescent="0.25">
      <c r="A797"/>
      <c r="B797"/>
      <c r="C797"/>
      <c r="D797"/>
      <c r="E797"/>
      <c r="F797"/>
      <c r="G797"/>
      <c r="H797"/>
      <c r="I797"/>
      <c r="J797"/>
      <c r="K797"/>
      <c r="L797"/>
      <c r="M797"/>
      <c r="N797"/>
      <c r="O797"/>
      <c r="P797"/>
      <c r="Q797"/>
      <c r="R797"/>
      <c r="S797"/>
    </row>
    <row r="798" spans="1:19" s="206" customFormat="1" ht="15" hidden="1" customHeight="1" x14ac:dyDescent="0.25">
      <c r="A798"/>
      <c r="B798"/>
      <c r="C798"/>
      <c r="D798"/>
      <c r="E798"/>
      <c r="F798"/>
      <c r="G798"/>
      <c r="H798"/>
      <c r="I798"/>
      <c r="J798"/>
      <c r="K798"/>
      <c r="L798"/>
      <c r="M798"/>
      <c r="N798"/>
      <c r="O798"/>
      <c r="P798"/>
      <c r="Q798"/>
      <c r="R798"/>
      <c r="S798"/>
    </row>
    <row r="799" spans="1:19" s="206" customFormat="1" ht="15" hidden="1" customHeight="1" x14ac:dyDescent="0.25">
      <c r="A799"/>
      <c r="B799"/>
      <c r="C799"/>
      <c r="D799"/>
      <c r="E799"/>
      <c r="F799"/>
      <c r="G799"/>
      <c r="H799"/>
      <c r="I799"/>
      <c r="J799"/>
      <c r="K799"/>
      <c r="L799"/>
      <c r="M799"/>
      <c r="N799"/>
      <c r="O799"/>
      <c r="P799"/>
      <c r="Q799"/>
      <c r="R799"/>
      <c r="S799"/>
    </row>
    <row r="800" spans="1:19" s="206" customFormat="1" ht="15.75" hidden="1" x14ac:dyDescent="0.25">
      <c r="A800"/>
      <c r="B800"/>
      <c r="C800"/>
      <c r="D800"/>
      <c r="E800"/>
      <c r="F800"/>
      <c r="G800"/>
      <c r="H800"/>
      <c r="I800"/>
      <c r="J800"/>
      <c r="K800"/>
      <c r="L800"/>
      <c r="M800"/>
      <c r="N800"/>
      <c r="O800"/>
      <c r="P800"/>
      <c r="Q800"/>
      <c r="R800"/>
      <c r="S800"/>
    </row>
    <row r="801" spans="1:19" s="206" customFormat="1" ht="37.5" hidden="1" customHeight="1" x14ac:dyDescent="0.25">
      <c r="A801"/>
      <c r="B801"/>
      <c r="C801"/>
      <c r="D801"/>
      <c r="E801"/>
      <c r="F801"/>
      <c r="G801"/>
      <c r="H801"/>
      <c r="I801"/>
      <c r="J801"/>
      <c r="K801"/>
      <c r="L801"/>
      <c r="M801"/>
      <c r="N801"/>
      <c r="O801"/>
      <c r="P801"/>
      <c r="Q801"/>
      <c r="R801"/>
      <c r="S801"/>
    </row>
    <row r="802" spans="1:19" s="206" customFormat="1" ht="80.099999999999994" hidden="1" customHeight="1" x14ac:dyDescent="0.25">
      <c r="A802"/>
      <c r="B802"/>
      <c r="C802"/>
      <c r="D802"/>
      <c r="E802"/>
      <c r="F802"/>
      <c r="G802"/>
      <c r="H802"/>
      <c r="I802"/>
      <c r="J802"/>
      <c r="K802"/>
      <c r="L802"/>
      <c r="M802"/>
      <c r="N802"/>
      <c r="O802"/>
      <c r="P802"/>
      <c r="Q802"/>
      <c r="R802"/>
      <c r="S802"/>
    </row>
    <row r="803" spans="1:19" s="206" customFormat="1" ht="15.75" hidden="1" x14ac:dyDescent="0.25">
      <c r="A803"/>
      <c r="B803"/>
      <c r="C803"/>
      <c r="D803"/>
      <c r="E803"/>
      <c r="F803"/>
      <c r="G803"/>
      <c r="H803"/>
      <c r="I803"/>
      <c r="J803"/>
      <c r="K803"/>
      <c r="L803"/>
      <c r="M803"/>
      <c r="N803"/>
      <c r="O803"/>
      <c r="P803"/>
      <c r="Q803"/>
      <c r="R803"/>
      <c r="S803"/>
    </row>
    <row r="804" spans="1:19" s="206" customFormat="1" ht="15" hidden="1" customHeight="1" x14ac:dyDescent="0.25">
      <c r="A804"/>
      <c r="B804"/>
      <c r="C804"/>
      <c r="D804"/>
      <c r="E804"/>
      <c r="F804"/>
      <c r="G804"/>
      <c r="H804"/>
      <c r="I804"/>
      <c r="J804"/>
      <c r="K804"/>
      <c r="L804"/>
      <c r="M804"/>
      <c r="N804"/>
      <c r="O804"/>
      <c r="P804"/>
      <c r="Q804"/>
      <c r="R804"/>
      <c r="S804"/>
    </row>
    <row r="805" spans="1:19" s="206" customFormat="1" ht="15.75" hidden="1" x14ac:dyDescent="0.25">
      <c r="A805"/>
      <c r="B805"/>
      <c r="C805"/>
      <c r="D805"/>
      <c r="E805"/>
      <c r="F805"/>
      <c r="G805"/>
      <c r="H805"/>
      <c r="I805"/>
      <c r="J805"/>
      <c r="K805"/>
      <c r="L805"/>
      <c r="M805"/>
      <c r="N805"/>
      <c r="O805"/>
      <c r="P805"/>
      <c r="Q805"/>
      <c r="R805"/>
      <c r="S805"/>
    </row>
    <row r="806" spans="1:19" s="206" customFormat="1" ht="24" hidden="1" customHeight="1" x14ac:dyDescent="0.25">
      <c r="A806"/>
      <c r="B806"/>
      <c r="C806"/>
      <c r="D806"/>
      <c r="E806"/>
      <c r="F806"/>
      <c r="G806"/>
      <c r="H806"/>
      <c r="I806"/>
      <c r="J806"/>
      <c r="K806"/>
      <c r="L806"/>
      <c r="M806"/>
      <c r="N806"/>
      <c r="O806"/>
      <c r="P806"/>
      <c r="Q806"/>
      <c r="R806"/>
      <c r="S806"/>
    </row>
    <row r="807" spans="1:19" s="206" customFormat="1" ht="80.099999999999994" hidden="1" customHeight="1" x14ac:dyDescent="0.25">
      <c r="A807"/>
      <c r="B807"/>
      <c r="C807"/>
      <c r="D807"/>
      <c r="E807"/>
      <c r="F807"/>
      <c r="G807"/>
      <c r="H807"/>
      <c r="I807"/>
      <c r="J807"/>
      <c r="K807"/>
      <c r="L807"/>
      <c r="M807"/>
      <c r="N807"/>
      <c r="O807"/>
      <c r="P807"/>
      <c r="Q807"/>
      <c r="R807"/>
      <c r="S807"/>
    </row>
    <row r="808" spans="1:19" s="206" customFormat="1" ht="15.75" hidden="1" x14ac:dyDescent="0.25">
      <c r="A808"/>
      <c r="B808"/>
      <c r="C808"/>
      <c r="D808"/>
      <c r="E808"/>
      <c r="F808"/>
      <c r="G808"/>
      <c r="H808"/>
      <c r="I808"/>
      <c r="J808"/>
      <c r="K808"/>
      <c r="L808"/>
      <c r="M808"/>
      <c r="N808"/>
      <c r="O808"/>
      <c r="P808"/>
      <c r="Q808"/>
      <c r="R808"/>
      <c r="S808"/>
    </row>
    <row r="809" spans="1:19" s="206" customFormat="1" ht="15.75" hidden="1" x14ac:dyDescent="0.25">
      <c r="A809"/>
      <c r="B809"/>
      <c r="C809"/>
      <c r="D809"/>
      <c r="E809"/>
      <c r="F809"/>
      <c r="G809"/>
      <c r="H809"/>
      <c r="I809"/>
      <c r="J809"/>
      <c r="K809"/>
      <c r="L809"/>
      <c r="M809"/>
      <c r="N809"/>
      <c r="O809"/>
      <c r="P809"/>
      <c r="Q809"/>
      <c r="R809"/>
      <c r="S809"/>
    </row>
    <row r="810" spans="1:19" s="206" customFormat="1" ht="15.75" hidden="1" x14ac:dyDescent="0.25">
      <c r="A810"/>
      <c r="B810"/>
      <c r="C810"/>
      <c r="D810"/>
      <c r="E810"/>
      <c r="F810"/>
      <c r="G810"/>
      <c r="H810"/>
      <c r="I810"/>
      <c r="J810"/>
      <c r="K810"/>
      <c r="L810"/>
      <c r="M810"/>
      <c r="N810"/>
      <c r="O810"/>
      <c r="P810"/>
      <c r="Q810"/>
      <c r="R810"/>
      <c r="S810"/>
    </row>
    <row r="811" spans="1:19" s="206" customFormat="1" ht="15.75" hidden="1" x14ac:dyDescent="0.25">
      <c r="A811"/>
      <c r="B811"/>
      <c r="C811"/>
      <c r="D811"/>
      <c r="E811"/>
      <c r="F811"/>
      <c r="G811"/>
      <c r="H811"/>
      <c r="I811"/>
      <c r="J811"/>
      <c r="K811"/>
      <c r="L811"/>
      <c r="M811"/>
      <c r="N811"/>
      <c r="O811"/>
      <c r="P811"/>
      <c r="Q811"/>
      <c r="R811"/>
      <c r="S811"/>
    </row>
    <row r="812" spans="1:19" s="206" customFormat="1" ht="15.75" hidden="1" x14ac:dyDescent="0.25">
      <c r="A812"/>
      <c r="B812"/>
      <c r="C812"/>
      <c r="D812"/>
      <c r="E812"/>
      <c r="F812"/>
      <c r="G812"/>
      <c r="H812"/>
      <c r="I812"/>
      <c r="J812"/>
      <c r="K812"/>
      <c r="L812"/>
      <c r="M812"/>
      <c r="N812"/>
      <c r="O812"/>
      <c r="P812"/>
      <c r="Q812"/>
      <c r="R812"/>
      <c r="S812"/>
    </row>
    <row r="813" spans="1:19" s="206" customFormat="1" ht="15.75" hidden="1" x14ac:dyDescent="0.25">
      <c r="A813"/>
      <c r="B813"/>
      <c r="C813"/>
      <c r="D813"/>
      <c r="E813"/>
      <c r="F813"/>
      <c r="G813"/>
      <c r="H813"/>
      <c r="I813"/>
      <c r="J813"/>
      <c r="K813"/>
      <c r="L813"/>
      <c r="M813"/>
      <c r="N813"/>
      <c r="O813"/>
      <c r="P813"/>
      <c r="Q813"/>
      <c r="R813"/>
      <c r="S813"/>
    </row>
    <row r="814" spans="1:19" s="206" customFormat="1" ht="15.75" hidden="1" x14ac:dyDescent="0.25">
      <c r="A814"/>
      <c r="B814"/>
      <c r="C814"/>
      <c r="D814"/>
      <c r="E814"/>
      <c r="F814"/>
      <c r="G814"/>
      <c r="H814"/>
      <c r="I814"/>
      <c r="J814"/>
      <c r="K814"/>
      <c r="L814"/>
      <c r="M814"/>
      <c r="N814"/>
      <c r="O814"/>
      <c r="P814"/>
      <c r="Q814"/>
      <c r="R814"/>
      <c r="S814"/>
    </row>
    <row r="815" spans="1:19" s="206" customFormat="1" ht="15.75" hidden="1" x14ac:dyDescent="0.25">
      <c r="A815"/>
      <c r="B815"/>
      <c r="C815"/>
      <c r="D815"/>
      <c r="E815"/>
      <c r="F815"/>
      <c r="G815"/>
      <c r="H815"/>
      <c r="I815"/>
      <c r="J815"/>
      <c r="K815"/>
      <c r="L815"/>
      <c r="M815"/>
      <c r="N815"/>
      <c r="O815"/>
      <c r="P815"/>
      <c r="Q815"/>
      <c r="R815"/>
      <c r="S815"/>
    </row>
    <row r="816" spans="1:19" s="206" customFormat="1" ht="15.75" hidden="1" x14ac:dyDescent="0.25">
      <c r="A816"/>
      <c r="B816"/>
      <c r="C816"/>
      <c r="D816"/>
      <c r="E816"/>
      <c r="F816"/>
      <c r="G816"/>
      <c r="H816"/>
      <c r="I816"/>
      <c r="J816"/>
      <c r="K816"/>
      <c r="L816"/>
      <c r="M816"/>
      <c r="N816"/>
      <c r="O816"/>
      <c r="P816"/>
      <c r="Q816"/>
      <c r="R816"/>
      <c r="S816"/>
    </row>
    <row r="817" spans="1:19" s="206" customFormat="1" ht="15.75" hidden="1" x14ac:dyDescent="0.25">
      <c r="A817"/>
      <c r="B817"/>
      <c r="C817"/>
      <c r="D817"/>
      <c r="E817"/>
      <c r="F817"/>
      <c r="G817"/>
      <c r="H817"/>
      <c r="I817"/>
      <c r="J817"/>
      <c r="K817"/>
      <c r="L817"/>
      <c r="M817"/>
      <c r="N817"/>
      <c r="O817"/>
      <c r="P817"/>
      <c r="Q817"/>
      <c r="R817"/>
      <c r="S817"/>
    </row>
    <row r="818" spans="1:19" s="206" customFormat="1" ht="15.75" hidden="1" x14ac:dyDescent="0.25">
      <c r="A818"/>
      <c r="B818"/>
      <c r="C818"/>
      <c r="D818"/>
      <c r="E818"/>
      <c r="F818"/>
      <c r="G818"/>
      <c r="H818"/>
      <c r="I818"/>
      <c r="J818"/>
      <c r="K818"/>
      <c r="L818"/>
      <c r="M818"/>
      <c r="N818"/>
      <c r="O818"/>
      <c r="P818"/>
      <c r="Q818"/>
      <c r="R818"/>
      <c r="S818"/>
    </row>
    <row r="819" spans="1:19" s="206" customFormat="1" ht="15.75" hidden="1" x14ac:dyDescent="0.25">
      <c r="A819"/>
      <c r="B819"/>
      <c r="C819"/>
      <c r="D819"/>
      <c r="E819"/>
      <c r="F819"/>
      <c r="G819"/>
      <c r="H819"/>
      <c r="I819"/>
      <c r="J819"/>
      <c r="K819"/>
      <c r="L819"/>
      <c r="M819"/>
      <c r="N819"/>
      <c r="O819"/>
      <c r="P819"/>
      <c r="Q819"/>
      <c r="R819"/>
      <c r="S819"/>
    </row>
    <row r="820" spans="1:19" s="206" customFormat="1" ht="15.75" hidden="1" x14ac:dyDescent="0.25">
      <c r="A820"/>
      <c r="B820"/>
      <c r="C820"/>
      <c r="D820"/>
      <c r="E820"/>
      <c r="F820"/>
      <c r="G820"/>
      <c r="H820"/>
      <c r="I820"/>
      <c r="J820"/>
      <c r="K820"/>
      <c r="L820"/>
      <c r="M820"/>
      <c r="N820"/>
      <c r="O820"/>
      <c r="P820"/>
      <c r="Q820"/>
      <c r="R820"/>
      <c r="S820"/>
    </row>
    <row r="821" spans="1:19" s="206" customFormat="1" ht="15.75" hidden="1" x14ac:dyDescent="0.25">
      <c r="A821"/>
      <c r="B821"/>
      <c r="C821"/>
      <c r="D821"/>
      <c r="E821"/>
      <c r="F821"/>
      <c r="G821"/>
      <c r="H821"/>
      <c r="I821"/>
      <c r="J821"/>
      <c r="K821"/>
      <c r="L821"/>
      <c r="M821"/>
      <c r="N821"/>
      <c r="O821"/>
      <c r="P821"/>
      <c r="Q821"/>
      <c r="R821"/>
      <c r="S821"/>
    </row>
    <row r="822" spans="1:19" s="206" customFormat="1" ht="15.75" hidden="1" x14ac:dyDescent="0.25">
      <c r="A822"/>
      <c r="B822"/>
      <c r="C822"/>
      <c r="D822"/>
      <c r="E822"/>
      <c r="F822"/>
      <c r="G822"/>
      <c r="H822"/>
      <c r="I822"/>
      <c r="J822"/>
      <c r="K822"/>
      <c r="L822"/>
      <c r="M822"/>
      <c r="N822"/>
      <c r="O822"/>
      <c r="P822"/>
      <c r="Q822"/>
      <c r="R822"/>
      <c r="S822"/>
    </row>
    <row r="823" spans="1:19" s="206" customFormat="1" ht="15.75" hidden="1" x14ac:dyDescent="0.25">
      <c r="A823"/>
      <c r="B823"/>
      <c r="C823"/>
      <c r="D823"/>
      <c r="E823"/>
      <c r="F823"/>
      <c r="G823"/>
      <c r="H823"/>
      <c r="I823"/>
      <c r="J823"/>
      <c r="K823"/>
      <c r="L823"/>
      <c r="M823"/>
      <c r="N823"/>
      <c r="O823"/>
      <c r="P823"/>
      <c r="Q823"/>
      <c r="R823"/>
      <c r="S823"/>
    </row>
    <row r="824" spans="1:19" s="206" customFormat="1" ht="15.75" hidden="1" x14ac:dyDescent="0.25">
      <c r="A824"/>
      <c r="B824"/>
      <c r="C824"/>
      <c r="D824"/>
      <c r="E824"/>
      <c r="F824"/>
      <c r="G824"/>
      <c r="H824"/>
      <c r="I824"/>
      <c r="J824"/>
      <c r="K824"/>
      <c r="L824"/>
      <c r="M824"/>
      <c r="N824"/>
      <c r="O824"/>
      <c r="P824"/>
      <c r="Q824"/>
      <c r="R824"/>
      <c r="S824"/>
    </row>
    <row r="825" spans="1:19" s="206" customFormat="1" ht="15.75" hidden="1" x14ac:dyDescent="0.25">
      <c r="A825"/>
      <c r="B825"/>
      <c r="C825"/>
      <c r="D825"/>
      <c r="E825"/>
      <c r="F825"/>
      <c r="G825"/>
      <c r="H825"/>
      <c r="I825"/>
      <c r="J825"/>
      <c r="K825"/>
      <c r="L825"/>
      <c r="M825"/>
      <c r="N825"/>
      <c r="O825"/>
      <c r="P825"/>
      <c r="Q825"/>
      <c r="R825"/>
      <c r="S825"/>
    </row>
    <row r="826" spans="1:19" s="206" customFormat="1" ht="15.75" hidden="1" x14ac:dyDescent="0.25">
      <c r="A826"/>
      <c r="B826"/>
      <c r="C826"/>
      <c r="D826"/>
      <c r="E826"/>
      <c r="F826"/>
      <c r="G826"/>
      <c r="H826"/>
      <c r="I826"/>
      <c r="J826"/>
      <c r="K826"/>
      <c r="L826"/>
      <c r="M826"/>
      <c r="N826"/>
      <c r="O826"/>
      <c r="P826"/>
      <c r="Q826"/>
      <c r="R826"/>
      <c r="S826"/>
    </row>
    <row r="827" spans="1:19" s="206" customFormat="1" ht="15.75" hidden="1" x14ac:dyDescent="0.25">
      <c r="A827"/>
      <c r="B827"/>
      <c r="C827"/>
      <c r="D827"/>
      <c r="E827"/>
      <c r="F827"/>
      <c r="G827"/>
      <c r="H827"/>
      <c r="I827"/>
      <c r="J827"/>
      <c r="K827"/>
      <c r="L827"/>
      <c r="M827"/>
      <c r="N827"/>
      <c r="O827"/>
      <c r="P827"/>
      <c r="Q827"/>
      <c r="R827"/>
      <c r="S827"/>
    </row>
    <row r="828" spans="1:19" s="206" customFormat="1" ht="15.75" hidden="1" x14ac:dyDescent="0.25">
      <c r="A828"/>
      <c r="B828"/>
      <c r="C828"/>
      <c r="D828"/>
      <c r="E828"/>
      <c r="F828"/>
      <c r="G828"/>
      <c r="H828"/>
      <c r="I828"/>
      <c r="J828"/>
      <c r="K828"/>
      <c r="L828"/>
      <c r="M828"/>
      <c r="N828"/>
      <c r="O828"/>
      <c r="P828"/>
      <c r="Q828"/>
      <c r="R828"/>
      <c r="S828"/>
    </row>
    <row r="829" spans="1:19" s="206" customFormat="1" ht="15.75" hidden="1" x14ac:dyDescent="0.25">
      <c r="A829"/>
      <c r="B829"/>
      <c r="C829"/>
      <c r="D829"/>
      <c r="E829"/>
      <c r="F829"/>
      <c r="G829"/>
      <c r="H829"/>
      <c r="I829"/>
      <c r="J829"/>
      <c r="K829"/>
      <c r="L829"/>
      <c r="M829"/>
      <c r="N829"/>
      <c r="O829"/>
      <c r="P829"/>
      <c r="Q829"/>
      <c r="R829"/>
      <c r="S829"/>
    </row>
    <row r="830" spans="1:19" s="206" customFormat="1" ht="15.75" hidden="1" x14ac:dyDescent="0.25">
      <c r="A830"/>
      <c r="B830"/>
      <c r="C830"/>
      <c r="D830"/>
      <c r="E830"/>
      <c r="F830"/>
      <c r="G830"/>
      <c r="H830"/>
      <c r="I830"/>
      <c r="J830"/>
      <c r="K830"/>
      <c r="L830"/>
      <c r="M830"/>
      <c r="N830"/>
      <c r="O830"/>
      <c r="P830"/>
      <c r="Q830"/>
      <c r="R830"/>
      <c r="S830"/>
    </row>
    <row r="831" spans="1:19" s="206" customFormat="1" ht="15.75" hidden="1" x14ac:dyDescent="0.25">
      <c r="A831"/>
      <c r="B831"/>
      <c r="C831"/>
      <c r="D831"/>
      <c r="E831"/>
      <c r="F831"/>
      <c r="G831"/>
      <c r="H831"/>
      <c r="I831"/>
      <c r="J831"/>
      <c r="K831"/>
      <c r="L831"/>
      <c r="M831"/>
      <c r="N831"/>
      <c r="O831"/>
      <c r="P831"/>
      <c r="Q831"/>
      <c r="R831"/>
      <c r="S831"/>
    </row>
    <row r="832" spans="1:19" s="206" customFormat="1" ht="15.75" hidden="1" x14ac:dyDescent="0.25">
      <c r="A832"/>
      <c r="B832"/>
      <c r="C832"/>
      <c r="D832"/>
      <c r="E832"/>
      <c r="F832"/>
      <c r="G832"/>
      <c r="H832"/>
      <c r="I832"/>
      <c r="J832"/>
      <c r="K832"/>
      <c r="L832"/>
      <c r="M832"/>
      <c r="N832"/>
      <c r="O832"/>
      <c r="P832"/>
      <c r="Q832"/>
      <c r="R832"/>
      <c r="S832"/>
    </row>
    <row r="833" spans="1:19" s="206" customFormat="1" ht="15.75" hidden="1" x14ac:dyDescent="0.25">
      <c r="A833"/>
      <c r="B833"/>
      <c r="C833"/>
      <c r="D833"/>
      <c r="E833"/>
      <c r="F833"/>
      <c r="G833"/>
      <c r="H833"/>
      <c r="I833"/>
      <c r="J833"/>
      <c r="K833"/>
      <c r="L833"/>
      <c r="M833"/>
      <c r="N833"/>
      <c r="O833"/>
      <c r="P833"/>
      <c r="Q833"/>
      <c r="R833"/>
      <c r="S833"/>
    </row>
    <row r="834" spans="1:19" s="206" customFormat="1" ht="15.75" hidden="1" x14ac:dyDescent="0.25">
      <c r="A834"/>
      <c r="B834"/>
      <c r="C834"/>
      <c r="D834"/>
      <c r="E834"/>
      <c r="F834"/>
      <c r="G834"/>
      <c r="H834"/>
      <c r="I834"/>
      <c r="J834"/>
      <c r="K834"/>
      <c r="L834"/>
      <c r="M834"/>
      <c r="N834"/>
      <c r="O834"/>
      <c r="P834"/>
      <c r="Q834"/>
      <c r="R834"/>
      <c r="S834"/>
    </row>
    <row r="835" spans="1:19" s="206" customFormat="1" ht="15.75" hidden="1" x14ac:dyDescent="0.25">
      <c r="A835"/>
      <c r="B835"/>
      <c r="C835"/>
      <c r="D835"/>
      <c r="E835"/>
      <c r="F835"/>
      <c r="G835"/>
      <c r="H835"/>
      <c r="I835"/>
      <c r="J835"/>
      <c r="K835"/>
      <c r="L835"/>
      <c r="M835"/>
      <c r="N835"/>
      <c r="O835"/>
      <c r="P835"/>
      <c r="Q835"/>
      <c r="R835"/>
      <c r="S835"/>
    </row>
    <row r="836" spans="1:19" s="206" customFormat="1" ht="15.75" hidden="1" x14ac:dyDescent="0.25">
      <c r="A836"/>
      <c r="B836"/>
      <c r="C836"/>
      <c r="D836"/>
      <c r="E836"/>
      <c r="F836"/>
      <c r="G836"/>
      <c r="H836"/>
      <c r="I836"/>
      <c r="J836"/>
      <c r="K836"/>
      <c r="L836"/>
      <c r="M836"/>
      <c r="N836"/>
      <c r="O836"/>
      <c r="P836"/>
      <c r="Q836"/>
      <c r="R836"/>
      <c r="S836"/>
    </row>
    <row r="837" spans="1:19" s="206" customFormat="1" ht="15.75" hidden="1" x14ac:dyDescent="0.25">
      <c r="A837"/>
      <c r="B837"/>
      <c r="C837"/>
      <c r="D837"/>
      <c r="E837"/>
      <c r="F837"/>
      <c r="G837"/>
      <c r="H837"/>
      <c r="I837"/>
      <c r="J837"/>
      <c r="K837"/>
      <c r="L837"/>
      <c r="M837"/>
      <c r="N837"/>
      <c r="O837"/>
      <c r="P837"/>
      <c r="Q837"/>
      <c r="R837"/>
      <c r="S837"/>
    </row>
    <row r="838" spans="1:19" s="206" customFormat="1" ht="15.75" hidden="1" x14ac:dyDescent="0.25">
      <c r="A838"/>
      <c r="B838"/>
      <c r="C838"/>
      <c r="D838"/>
      <c r="E838"/>
      <c r="F838"/>
      <c r="G838"/>
      <c r="H838"/>
      <c r="I838"/>
      <c r="J838"/>
      <c r="K838"/>
      <c r="L838"/>
      <c r="M838"/>
      <c r="N838"/>
      <c r="O838"/>
      <c r="P838"/>
      <c r="Q838"/>
      <c r="R838"/>
      <c r="S838"/>
    </row>
    <row r="839" spans="1:19" s="206" customFormat="1" ht="15.75" hidden="1" x14ac:dyDescent="0.25">
      <c r="A839"/>
      <c r="B839"/>
      <c r="C839"/>
      <c r="D839"/>
      <c r="E839"/>
      <c r="F839"/>
      <c r="G839"/>
      <c r="H839"/>
      <c r="I839"/>
      <c r="J839"/>
      <c r="K839"/>
      <c r="L839"/>
      <c r="M839"/>
      <c r="N839"/>
      <c r="O839"/>
      <c r="P839"/>
      <c r="Q839"/>
      <c r="R839"/>
      <c r="S839"/>
    </row>
    <row r="840" spans="1:19" s="206" customFormat="1" ht="15" hidden="1" customHeight="1" x14ac:dyDescent="0.25">
      <c r="A840"/>
      <c r="B840"/>
      <c r="C840"/>
      <c r="D840"/>
      <c r="E840"/>
      <c r="F840"/>
      <c r="G840"/>
      <c r="H840"/>
      <c r="I840"/>
      <c r="J840"/>
      <c r="K840"/>
      <c r="L840"/>
      <c r="M840"/>
      <c r="N840"/>
      <c r="O840"/>
      <c r="P840"/>
      <c r="Q840"/>
      <c r="R840"/>
      <c r="S840"/>
    </row>
    <row r="841" spans="1:19" s="206" customFormat="1" ht="15" hidden="1" customHeight="1" x14ac:dyDescent="0.25">
      <c r="A841"/>
      <c r="B841"/>
      <c r="C841"/>
      <c r="D841"/>
      <c r="E841"/>
      <c r="F841"/>
      <c r="G841"/>
      <c r="H841"/>
      <c r="I841"/>
      <c r="J841"/>
      <c r="K841"/>
      <c r="L841"/>
      <c r="M841"/>
      <c r="N841"/>
      <c r="O841"/>
      <c r="P841"/>
      <c r="Q841"/>
      <c r="R841"/>
      <c r="S841"/>
    </row>
    <row r="842" spans="1:19" s="206" customFormat="1" ht="15" hidden="1" customHeight="1" x14ac:dyDescent="0.25">
      <c r="A842"/>
      <c r="B842"/>
      <c r="C842"/>
      <c r="D842"/>
      <c r="E842"/>
      <c r="F842"/>
      <c r="G842"/>
      <c r="H842"/>
      <c r="I842"/>
      <c r="J842"/>
      <c r="K842"/>
      <c r="L842"/>
      <c r="M842"/>
      <c r="N842"/>
      <c r="O842"/>
      <c r="P842"/>
      <c r="Q842"/>
      <c r="R842"/>
      <c r="S842"/>
    </row>
    <row r="843" spans="1:19" s="206" customFormat="1" ht="80.099999999999994" hidden="1" customHeight="1" x14ac:dyDescent="0.25">
      <c r="A843"/>
      <c r="B843"/>
      <c r="C843"/>
      <c r="D843"/>
      <c r="E843"/>
      <c r="F843"/>
      <c r="G843"/>
      <c r="H843"/>
      <c r="I843"/>
      <c r="J843"/>
      <c r="K843"/>
      <c r="L843"/>
      <c r="M843"/>
      <c r="N843"/>
      <c r="O843"/>
      <c r="P843"/>
      <c r="Q843"/>
      <c r="R843"/>
      <c r="S843"/>
    </row>
    <row r="844" spans="1:19" s="206" customFormat="1" ht="15.75" hidden="1" x14ac:dyDescent="0.25">
      <c r="A844"/>
      <c r="B844"/>
      <c r="C844"/>
      <c r="D844"/>
      <c r="E844"/>
      <c r="F844"/>
      <c r="G844"/>
      <c r="H844"/>
      <c r="I844"/>
      <c r="J844"/>
      <c r="K844"/>
      <c r="L844"/>
      <c r="M844"/>
      <c r="N844"/>
      <c r="O844"/>
      <c r="P844"/>
      <c r="Q844"/>
      <c r="R844"/>
      <c r="S844"/>
    </row>
    <row r="845" spans="1:19" s="206" customFormat="1" ht="15.75" hidden="1" x14ac:dyDescent="0.25">
      <c r="A845"/>
      <c r="B845"/>
      <c r="C845"/>
      <c r="D845"/>
      <c r="E845"/>
      <c r="F845"/>
      <c r="G845"/>
      <c r="H845"/>
      <c r="I845"/>
      <c r="J845"/>
      <c r="K845"/>
      <c r="L845"/>
      <c r="M845"/>
      <c r="N845"/>
      <c r="O845"/>
      <c r="P845"/>
      <c r="Q845"/>
      <c r="R845"/>
      <c r="S845"/>
    </row>
    <row r="846" spans="1:19" s="206" customFormat="1" ht="15.75" hidden="1" x14ac:dyDescent="0.25">
      <c r="A846"/>
      <c r="B846"/>
      <c r="C846"/>
      <c r="D846"/>
      <c r="E846"/>
      <c r="F846"/>
      <c r="G846"/>
      <c r="H846"/>
      <c r="I846"/>
      <c r="J846"/>
      <c r="K846"/>
      <c r="L846"/>
      <c r="M846"/>
      <c r="N846"/>
      <c r="O846"/>
      <c r="P846"/>
      <c r="Q846"/>
      <c r="R846"/>
      <c r="S846"/>
    </row>
    <row r="847" spans="1:19" s="206" customFormat="1" ht="15.75" hidden="1" x14ac:dyDescent="0.25">
      <c r="A847"/>
      <c r="B847"/>
      <c r="C847"/>
      <c r="D847"/>
      <c r="E847"/>
      <c r="F847"/>
      <c r="G847"/>
      <c r="H847"/>
      <c r="I847"/>
      <c r="J847"/>
      <c r="K847"/>
      <c r="L847"/>
      <c r="M847"/>
      <c r="N847"/>
      <c r="O847"/>
      <c r="P847"/>
      <c r="Q847"/>
      <c r="R847"/>
      <c r="S847"/>
    </row>
    <row r="848" spans="1:19" s="206" customFormat="1" ht="15.75" hidden="1" x14ac:dyDescent="0.25">
      <c r="A848"/>
      <c r="B848"/>
      <c r="C848"/>
      <c r="D848"/>
      <c r="E848"/>
      <c r="F848"/>
      <c r="G848"/>
      <c r="H848"/>
      <c r="I848"/>
      <c r="J848"/>
      <c r="K848"/>
      <c r="L848"/>
      <c r="M848"/>
      <c r="N848"/>
      <c r="O848"/>
      <c r="P848"/>
      <c r="Q848"/>
      <c r="R848"/>
      <c r="S848"/>
    </row>
    <row r="849" spans="1:19" s="206" customFormat="1" ht="15.75" hidden="1" x14ac:dyDescent="0.25">
      <c r="A849"/>
      <c r="B849"/>
      <c r="C849"/>
      <c r="D849"/>
      <c r="E849"/>
      <c r="F849"/>
      <c r="G849"/>
      <c r="H849"/>
      <c r="I849"/>
      <c r="J849"/>
      <c r="K849"/>
      <c r="L849"/>
      <c r="M849"/>
      <c r="N849"/>
      <c r="O849"/>
      <c r="P849"/>
      <c r="Q849"/>
      <c r="R849"/>
      <c r="S849"/>
    </row>
    <row r="850" spans="1:19" s="206" customFormat="1" ht="15.75" hidden="1" x14ac:dyDescent="0.25">
      <c r="A850"/>
      <c r="B850"/>
      <c r="C850"/>
      <c r="D850"/>
      <c r="E850"/>
      <c r="F850"/>
      <c r="G850"/>
      <c r="H850"/>
      <c r="I850"/>
      <c r="J850"/>
      <c r="K850"/>
      <c r="L850"/>
      <c r="M850"/>
      <c r="N850"/>
      <c r="O850"/>
      <c r="P850"/>
      <c r="Q850"/>
      <c r="R850"/>
      <c r="S850"/>
    </row>
    <row r="851" spans="1:19" s="206" customFormat="1" ht="15.75" hidden="1" x14ac:dyDescent="0.25">
      <c r="A851"/>
      <c r="B851"/>
      <c r="C851"/>
      <c r="D851"/>
      <c r="E851"/>
      <c r="F851"/>
      <c r="G851"/>
      <c r="H851"/>
      <c r="I851"/>
      <c r="J851"/>
      <c r="K851"/>
      <c r="L851"/>
      <c r="M851"/>
      <c r="N851"/>
      <c r="O851"/>
      <c r="P851"/>
      <c r="Q851"/>
      <c r="R851"/>
      <c r="S851"/>
    </row>
    <row r="852" spans="1:19" s="206" customFormat="1" ht="15.75" hidden="1" x14ac:dyDescent="0.25">
      <c r="A852"/>
      <c r="B852"/>
      <c r="C852"/>
      <c r="D852"/>
      <c r="E852"/>
      <c r="F852"/>
      <c r="G852"/>
      <c r="H852"/>
      <c r="I852"/>
      <c r="J852"/>
      <c r="K852"/>
      <c r="L852"/>
      <c r="M852"/>
      <c r="N852"/>
      <c r="O852"/>
      <c r="P852"/>
      <c r="Q852"/>
      <c r="R852"/>
      <c r="S852"/>
    </row>
    <row r="853" spans="1:19" s="206" customFormat="1" ht="15.75" hidden="1" x14ac:dyDescent="0.25">
      <c r="A853"/>
      <c r="B853"/>
      <c r="C853"/>
      <c r="D853"/>
      <c r="E853"/>
      <c r="F853"/>
      <c r="G853"/>
      <c r="H853"/>
      <c r="I853"/>
      <c r="J853"/>
      <c r="K853"/>
      <c r="L853"/>
      <c r="M853"/>
      <c r="N853"/>
      <c r="O853"/>
      <c r="P853"/>
      <c r="Q853"/>
      <c r="R853"/>
      <c r="S853"/>
    </row>
    <row r="854" spans="1:19" s="206" customFormat="1" ht="15.75" hidden="1" x14ac:dyDescent="0.25">
      <c r="A854"/>
      <c r="B854"/>
      <c r="C854"/>
      <c r="D854"/>
      <c r="E854"/>
      <c r="F854"/>
      <c r="G854"/>
      <c r="H854"/>
      <c r="I854"/>
      <c r="J854"/>
      <c r="K854"/>
      <c r="L854"/>
      <c r="M854"/>
      <c r="N854"/>
      <c r="O854"/>
      <c r="P854"/>
      <c r="Q854"/>
      <c r="R854"/>
      <c r="S854"/>
    </row>
    <row r="855" spans="1:19" s="206" customFormat="1" ht="15.75" hidden="1" x14ac:dyDescent="0.25">
      <c r="A855"/>
      <c r="B855"/>
      <c r="C855"/>
      <c r="D855"/>
      <c r="E855"/>
      <c r="F855"/>
      <c r="G855"/>
      <c r="H855"/>
      <c r="I855"/>
      <c r="J855"/>
      <c r="K855"/>
      <c r="L855"/>
      <c r="M855"/>
      <c r="N855"/>
      <c r="O855"/>
      <c r="P855"/>
      <c r="Q855"/>
      <c r="R855"/>
      <c r="S855"/>
    </row>
    <row r="856" spans="1:19" s="206" customFormat="1" ht="15.75" hidden="1" x14ac:dyDescent="0.25">
      <c r="A856"/>
      <c r="B856"/>
      <c r="C856"/>
      <c r="D856"/>
      <c r="E856"/>
      <c r="F856"/>
      <c r="G856"/>
      <c r="H856"/>
      <c r="I856"/>
      <c r="J856"/>
      <c r="K856"/>
      <c r="L856"/>
      <c r="M856"/>
      <c r="N856"/>
      <c r="O856"/>
      <c r="P856"/>
      <c r="Q856"/>
      <c r="R856"/>
      <c r="S856"/>
    </row>
    <row r="857" spans="1:19" s="206" customFormat="1" ht="15.75" hidden="1" x14ac:dyDescent="0.25">
      <c r="A857"/>
      <c r="B857"/>
      <c r="C857"/>
      <c r="D857"/>
      <c r="E857"/>
      <c r="F857"/>
      <c r="G857"/>
      <c r="H857"/>
      <c r="I857"/>
      <c r="J857"/>
      <c r="K857"/>
      <c r="L857"/>
      <c r="M857"/>
      <c r="N857"/>
      <c r="O857"/>
      <c r="P857"/>
      <c r="Q857"/>
      <c r="R857"/>
      <c r="S857"/>
    </row>
    <row r="858" spans="1:19" s="206" customFormat="1" ht="15.75" hidden="1" x14ac:dyDescent="0.25">
      <c r="A858"/>
      <c r="B858"/>
      <c r="C858"/>
      <c r="D858"/>
      <c r="E858"/>
      <c r="F858"/>
      <c r="G858"/>
      <c r="H858"/>
      <c r="I858"/>
      <c r="J858"/>
      <c r="K858"/>
      <c r="L858"/>
      <c r="M858"/>
      <c r="N858"/>
      <c r="O858"/>
      <c r="P858"/>
      <c r="Q858"/>
      <c r="R858"/>
      <c r="S858"/>
    </row>
    <row r="859" spans="1:19" s="206" customFormat="1" ht="15.75" hidden="1" x14ac:dyDescent="0.25">
      <c r="A859"/>
      <c r="B859"/>
      <c r="C859"/>
      <c r="D859"/>
      <c r="E859"/>
      <c r="F859"/>
      <c r="G859"/>
      <c r="H859"/>
      <c r="I859"/>
      <c r="J859"/>
      <c r="K859"/>
      <c r="L859"/>
      <c r="M859"/>
      <c r="N859"/>
      <c r="O859"/>
      <c r="P859"/>
      <c r="Q859"/>
      <c r="R859"/>
      <c r="S859"/>
    </row>
    <row r="860" spans="1:19" s="206" customFormat="1" ht="15.75" hidden="1" x14ac:dyDescent="0.25">
      <c r="A860"/>
      <c r="B860"/>
      <c r="C860"/>
      <c r="D860"/>
      <c r="E860"/>
      <c r="F860"/>
      <c r="G860"/>
      <c r="H860"/>
      <c r="I860"/>
      <c r="J860"/>
      <c r="K860"/>
      <c r="L860"/>
      <c r="M860"/>
      <c r="N860"/>
      <c r="O860"/>
      <c r="P860"/>
      <c r="Q860"/>
      <c r="R860"/>
      <c r="S860"/>
    </row>
    <row r="861" spans="1:19" s="206" customFormat="1" ht="15.75" hidden="1" x14ac:dyDescent="0.25">
      <c r="A861"/>
      <c r="B861"/>
      <c r="C861"/>
      <c r="D861"/>
      <c r="E861"/>
      <c r="F861"/>
      <c r="G861"/>
      <c r="H861"/>
      <c r="I861"/>
      <c r="J861"/>
      <c r="K861"/>
      <c r="L861"/>
      <c r="M861"/>
      <c r="N861"/>
      <c r="O861"/>
      <c r="P861"/>
      <c r="Q861"/>
      <c r="R861"/>
      <c r="S861"/>
    </row>
    <row r="862" spans="1:19" s="206" customFormat="1" ht="15.75" hidden="1" x14ac:dyDescent="0.25">
      <c r="A862"/>
      <c r="B862"/>
      <c r="C862"/>
      <c r="D862"/>
      <c r="E862"/>
      <c r="F862"/>
      <c r="G862"/>
      <c r="H862"/>
      <c r="I862"/>
      <c r="J862"/>
      <c r="K862"/>
      <c r="L862"/>
      <c r="M862"/>
      <c r="N862"/>
      <c r="O862"/>
      <c r="P862"/>
      <c r="Q862"/>
      <c r="R862"/>
      <c r="S862"/>
    </row>
    <row r="863" spans="1:19" s="206" customFormat="1" ht="15.75" hidden="1" x14ac:dyDescent="0.25">
      <c r="A863"/>
      <c r="B863"/>
      <c r="C863"/>
      <c r="D863"/>
      <c r="E863"/>
      <c r="F863"/>
      <c r="G863"/>
      <c r="H863"/>
      <c r="I863"/>
      <c r="J863"/>
      <c r="K863"/>
      <c r="L863"/>
      <c r="M863"/>
      <c r="N863"/>
      <c r="O863"/>
      <c r="P863"/>
      <c r="Q863"/>
      <c r="R863"/>
      <c r="S863"/>
    </row>
    <row r="864" spans="1:19" s="206" customFormat="1" ht="15" hidden="1" customHeight="1" x14ac:dyDescent="0.25">
      <c r="A864"/>
      <c r="B864"/>
      <c r="C864"/>
      <c r="D864"/>
      <c r="E864"/>
      <c r="F864"/>
      <c r="G864"/>
      <c r="H864"/>
      <c r="I864"/>
      <c r="J864"/>
      <c r="K864"/>
      <c r="L864"/>
      <c r="M864"/>
      <c r="N864"/>
      <c r="O864"/>
      <c r="P864"/>
      <c r="Q864"/>
      <c r="R864"/>
      <c r="S864"/>
    </row>
    <row r="865" spans="1:19" s="206" customFormat="1" ht="15" hidden="1" customHeight="1" x14ac:dyDescent="0.25">
      <c r="A865"/>
      <c r="B865"/>
      <c r="C865"/>
      <c r="D865"/>
      <c r="E865"/>
      <c r="F865"/>
      <c r="G865"/>
      <c r="H865"/>
      <c r="I865"/>
      <c r="J865"/>
      <c r="K865"/>
      <c r="L865"/>
      <c r="M865"/>
      <c r="N865"/>
      <c r="O865"/>
      <c r="P865"/>
      <c r="Q865"/>
      <c r="R865"/>
      <c r="S865"/>
    </row>
    <row r="866" spans="1:19" s="206" customFormat="1" ht="15.75" hidden="1" x14ac:dyDescent="0.25">
      <c r="A866"/>
      <c r="B866"/>
      <c r="C866"/>
      <c r="D866"/>
      <c r="E866"/>
      <c r="F866"/>
      <c r="G866"/>
      <c r="H866"/>
      <c r="I866"/>
      <c r="J866"/>
      <c r="K866"/>
      <c r="L866"/>
      <c r="M866"/>
      <c r="N866"/>
      <c r="O866"/>
      <c r="P866"/>
      <c r="Q866"/>
      <c r="R866"/>
      <c r="S866"/>
    </row>
    <row r="867" spans="1:19" s="206" customFormat="1" ht="37.5" hidden="1" customHeight="1" x14ac:dyDescent="0.25">
      <c r="A867"/>
      <c r="B867"/>
      <c r="C867"/>
      <c r="D867"/>
      <c r="E867"/>
      <c r="F867"/>
      <c r="G867"/>
      <c r="H867"/>
      <c r="I867"/>
      <c r="J867"/>
      <c r="K867"/>
      <c r="L867"/>
      <c r="M867"/>
      <c r="N867"/>
      <c r="O867"/>
      <c r="P867"/>
      <c r="Q867"/>
      <c r="R867"/>
      <c r="S867"/>
    </row>
    <row r="868" spans="1:19" s="206" customFormat="1" ht="80.099999999999994" hidden="1" customHeight="1" x14ac:dyDescent="0.25">
      <c r="A868"/>
      <c r="B868"/>
      <c r="C868"/>
      <c r="D868"/>
      <c r="E868"/>
      <c r="F868"/>
      <c r="G868"/>
      <c r="H868"/>
      <c r="I868"/>
      <c r="J868"/>
      <c r="K868"/>
      <c r="L868"/>
      <c r="M868"/>
      <c r="N868"/>
      <c r="O868"/>
      <c r="P868"/>
      <c r="Q868"/>
      <c r="R868"/>
      <c r="S868"/>
    </row>
    <row r="869" spans="1:19" s="206" customFormat="1" ht="15.75" hidden="1" x14ac:dyDescent="0.25">
      <c r="A869"/>
      <c r="B869"/>
      <c r="C869"/>
      <c r="D869"/>
      <c r="E869"/>
      <c r="F869"/>
      <c r="G869"/>
      <c r="H869"/>
      <c r="I869"/>
      <c r="J869"/>
      <c r="K869"/>
      <c r="L869"/>
      <c r="M869"/>
      <c r="N869"/>
      <c r="O869"/>
      <c r="P869"/>
      <c r="Q869"/>
      <c r="R869"/>
      <c r="S869"/>
    </row>
    <row r="870" spans="1:19" s="206" customFormat="1" ht="15" hidden="1" customHeight="1" x14ac:dyDescent="0.25">
      <c r="A870"/>
      <c r="B870"/>
      <c r="C870"/>
      <c r="D870"/>
      <c r="E870"/>
      <c r="F870"/>
      <c r="G870"/>
      <c r="H870"/>
      <c r="I870"/>
      <c r="J870"/>
      <c r="K870"/>
      <c r="L870"/>
      <c r="M870"/>
      <c r="N870"/>
      <c r="O870"/>
      <c r="P870"/>
      <c r="Q870"/>
      <c r="R870"/>
      <c r="S870"/>
    </row>
    <row r="871" spans="1:19" s="206" customFormat="1" ht="15.75" hidden="1" x14ac:dyDescent="0.25">
      <c r="A871"/>
      <c r="B871"/>
      <c r="C871"/>
      <c r="D871"/>
      <c r="E871"/>
      <c r="F871"/>
      <c r="G871"/>
      <c r="H871"/>
      <c r="I871"/>
      <c r="J871"/>
      <c r="K871"/>
      <c r="L871"/>
      <c r="M871"/>
      <c r="N871"/>
      <c r="O871"/>
      <c r="P871"/>
      <c r="Q871"/>
      <c r="R871"/>
      <c r="S871"/>
    </row>
    <row r="872" spans="1:19" s="206" customFormat="1" ht="24" hidden="1" customHeight="1" x14ac:dyDescent="0.25">
      <c r="A872"/>
      <c r="B872"/>
      <c r="C872"/>
      <c r="D872"/>
      <c r="E872"/>
      <c r="F872"/>
      <c r="G872"/>
      <c r="H872"/>
      <c r="I872"/>
      <c r="J872"/>
      <c r="K872"/>
      <c r="L872"/>
      <c r="M872"/>
      <c r="N872"/>
      <c r="O872"/>
      <c r="P872"/>
      <c r="Q872"/>
      <c r="R872"/>
      <c r="S872"/>
    </row>
    <row r="873" spans="1:19" s="206" customFormat="1" ht="80.099999999999994" hidden="1" customHeight="1" x14ac:dyDescent="0.25">
      <c r="A873"/>
      <c r="B873"/>
      <c r="C873"/>
      <c r="D873"/>
      <c r="E873"/>
      <c r="F873"/>
      <c r="G873"/>
      <c r="H873"/>
      <c r="I873"/>
      <c r="J873"/>
      <c r="K873"/>
      <c r="L873"/>
      <c r="M873"/>
      <c r="N873"/>
      <c r="O873"/>
      <c r="P873"/>
      <c r="Q873"/>
      <c r="R873"/>
      <c r="S873"/>
    </row>
    <row r="874" spans="1:19" s="206" customFormat="1" ht="15.75" hidden="1" x14ac:dyDescent="0.25">
      <c r="A874"/>
      <c r="B874"/>
      <c r="C874"/>
      <c r="D874"/>
      <c r="E874"/>
      <c r="F874"/>
      <c r="G874"/>
      <c r="H874"/>
      <c r="I874"/>
      <c r="J874"/>
      <c r="K874"/>
      <c r="L874"/>
      <c r="M874"/>
      <c r="N874"/>
      <c r="O874"/>
      <c r="P874"/>
      <c r="Q874"/>
      <c r="R874"/>
      <c r="S874"/>
    </row>
    <row r="875" spans="1:19" s="206" customFormat="1" ht="15.75" hidden="1" x14ac:dyDescent="0.25">
      <c r="A875"/>
      <c r="B875"/>
      <c r="C875"/>
      <c r="D875"/>
      <c r="E875"/>
      <c r="F875"/>
      <c r="G875"/>
      <c r="H875"/>
      <c r="I875"/>
      <c r="J875"/>
      <c r="K875"/>
      <c r="L875"/>
      <c r="M875"/>
      <c r="N875"/>
      <c r="O875"/>
      <c r="P875"/>
      <c r="Q875"/>
      <c r="R875"/>
      <c r="S875"/>
    </row>
    <row r="876" spans="1:19" s="206" customFormat="1" ht="15.75" hidden="1" x14ac:dyDescent="0.25">
      <c r="A876"/>
      <c r="B876"/>
      <c r="C876"/>
      <c r="D876"/>
      <c r="E876"/>
      <c r="F876"/>
      <c r="G876"/>
      <c r="H876"/>
      <c r="I876"/>
      <c r="J876"/>
      <c r="K876"/>
      <c r="L876"/>
      <c r="M876"/>
      <c r="N876"/>
      <c r="O876"/>
      <c r="P876"/>
      <c r="Q876"/>
      <c r="R876"/>
      <c r="S876"/>
    </row>
    <row r="877" spans="1:19" s="206" customFormat="1" ht="15.75" hidden="1" x14ac:dyDescent="0.25">
      <c r="A877"/>
      <c r="B877"/>
      <c r="C877"/>
      <c r="D877"/>
      <c r="E877"/>
      <c r="F877"/>
      <c r="G877"/>
      <c r="H877"/>
      <c r="I877"/>
      <c r="J877"/>
      <c r="K877"/>
      <c r="L877"/>
      <c r="M877"/>
      <c r="N877"/>
      <c r="O877"/>
      <c r="P877"/>
      <c r="Q877"/>
      <c r="R877"/>
      <c r="S877"/>
    </row>
    <row r="878" spans="1:19" s="206" customFormat="1" ht="15.75" hidden="1" x14ac:dyDescent="0.25">
      <c r="A878"/>
      <c r="B878"/>
      <c r="C878"/>
      <c r="D878"/>
      <c r="E878"/>
      <c r="F878"/>
      <c r="G878"/>
      <c r="H878"/>
      <c r="I878"/>
      <c r="J878"/>
      <c r="K878"/>
      <c r="L878"/>
      <c r="M878"/>
      <c r="N878"/>
      <c r="O878"/>
      <c r="P878"/>
      <c r="Q878"/>
      <c r="R878"/>
      <c r="S878"/>
    </row>
    <row r="879" spans="1:19" s="206" customFormat="1" ht="15.75" hidden="1" x14ac:dyDescent="0.25">
      <c r="A879"/>
      <c r="B879"/>
      <c r="C879"/>
      <c r="D879"/>
      <c r="E879"/>
      <c r="F879"/>
      <c r="G879"/>
      <c r="H879"/>
      <c r="I879"/>
      <c r="J879"/>
      <c r="K879"/>
      <c r="L879"/>
      <c r="M879"/>
      <c r="N879"/>
      <c r="O879"/>
      <c r="P879"/>
      <c r="Q879"/>
      <c r="R879"/>
      <c r="S879"/>
    </row>
    <row r="880" spans="1:19" s="206" customFormat="1" ht="15.75" hidden="1" x14ac:dyDescent="0.25">
      <c r="A880"/>
      <c r="B880"/>
      <c r="C880"/>
      <c r="D880"/>
      <c r="E880"/>
      <c r="F880"/>
      <c r="G880"/>
      <c r="H880"/>
      <c r="I880"/>
      <c r="J880"/>
      <c r="K880"/>
      <c r="L880"/>
      <c r="M880"/>
      <c r="N880"/>
      <c r="O880"/>
      <c r="P880"/>
      <c r="Q880"/>
      <c r="R880"/>
      <c r="S880"/>
    </row>
    <row r="881" spans="1:19" s="206" customFormat="1" ht="15.75" hidden="1" x14ac:dyDescent="0.25">
      <c r="A881"/>
      <c r="B881"/>
      <c r="C881"/>
      <c r="D881"/>
      <c r="E881"/>
      <c r="F881"/>
      <c r="G881"/>
      <c r="H881"/>
      <c r="I881"/>
      <c r="J881"/>
      <c r="K881"/>
      <c r="L881"/>
      <c r="M881"/>
      <c r="N881"/>
      <c r="O881"/>
      <c r="P881"/>
      <c r="Q881"/>
      <c r="R881"/>
      <c r="S881"/>
    </row>
    <row r="882" spans="1:19" s="206" customFormat="1" ht="15.75" hidden="1" x14ac:dyDescent="0.25">
      <c r="A882"/>
      <c r="B882"/>
      <c r="C882"/>
      <c r="D882"/>
      <c r="E882"/>
      <c r="F882"/>
      <c r="G882"/>
      <c r="H882"/>
      <c r="I882"/>
      <c r="J882"/>
      <c r="K882"/>
      <c r="L882"/>
      <c r="M882"/>
      <c r="N882"/>
      <c r="O882"/>
      <c r="P882"/>
      <c r="Q882"/>
      <c r="R882"/>
      <c r="S882"/>
    </row>
    <row r="883" spans="1:19" s="206" customFormat="1" ht="15.75" hidden="1" x14ac:dyDescent="0.25">
      <c r="A883"/>
      <c r="B883"/>
      <c r="C883"/>
      <c r="D883"/>
      <c r="E883"/>
      <c r="F883"/>
      <c r="G883"/>
      <c r="H883"/>
      <c r="I883"/>
      <c r="J883"/>
      <c r="K883"/>
      <c r="L883"/>
      <c r="M883"/>
      <c r="N883"/>
      <c r="O883"/>
      <c r="P883"/>
      <c r="Q883"/>
      <c r="R883"/>
      <c r="S883"/>
    </row>
    <row r="884" spans="1:19" s="206" customFormat="1" ht="15.75" hidden="1" x14ac:dyDescent="0.25">
      <c r="A884"/>
      <c r="B884"/>
      <c r="C884"/>
      <c r="D884"/>
      <c r="E884"/>
      <c r="F884"/>
      <c r="G884"/>
      <c r="H884"/>
      <c r="I884"/>
      <c r="J884"/>
      <c r="K884"/>
      <c r="L884"/>
      <c r="M884"/>
      <c r="N884"/>
      <c r="O884"/>
      <c r="P884"/>
      <c r="Q884"/>
      <c r="R884"/>
      <c r="S884"/>
    </row>
    <row r="885" spans="1:19" s="206" customFormat="1" ht="15.75" hidden="1" x14ac:dyDescent="0.25">
      <c r="A885"/>
      <c r="B885"/>
      <c r="C885"/>
      <c r="D885"/>
      <c r="E885"/>
      <c r="F885"/>
      <c r="G885"/>
      <c r="H885"/>
      <c r="I885"/>
      <c r="J885"/>
      <c r="K885"/>
      <c r="L885"/>
      <c r="M885"/>
      <c r="N885"/>
      <c r="O885"/>
      <c r="P885"/>
      <c r="Q885"/>
      <c r="R885"/>
      <c r="S885"/>
    </row>
    <row r="886" spans="1:19" s="206" customFormat="1" ht="15.75" hidden="1" x14ac:dyDescent="0.25">
      <c r="A886"/>
      <c r="B886"/>
      <c r="C886"/>
      <c r="D886"/>
      <c r="E886"/>
      <c r="F886"/>
      <c r="G886"/>
      <c r="H886"/>
      <c r="I886"/>
      <c r="J886"/>
      <c r="K886"/>
      <c r="L886"/>
      <c r="M886"/>
      <c r="N886"/>
      <c r="O886"/>
      <c r="P886"/>
      <c r="Q886"/>
      <c r="R886"/>
      <c r="S886"/>
    </row>
    <row r="887" spans="1:19" s="206" customFormat="1" ht="15.75" hidden="1" x14ac:dyDescent="0.25">
      <c r="A887"/>
      <c r="B887"/>
      <c r="C887"/>
      <c r="D887"/>
      <c r="E887"/>
      <c r="F887"/>
      <c r="G887"/>
      <c r="H887"/>
      <c r="I887"/>
      <c r="J887"/>
      <c r="K887"/>
      <c r="L887"/>
      <c r="M887"/>
      <c r="N887"/>
      <c r="O887"/>
      <c r="P887"/>
      <c r="Q887"/>
      <c r="R887"/>
      <c r="S887"/>
    </row>
    <row r="888" spans="1:19" s="206" customFormat="1" ht="15.75" hidden="1" x14ac:dyDescent="0.25">
      <c r="A888"/>
      <c r="B888"/>
      <c r="C888"/>
      <c r="D888"/>
      <c r="E888"/>
      <c r="F888"/>
      <c r="G888"/>
      <c r="H888"/>
      <c r="I888"/>
      <c r="J888"/>
      <c r="K888"/>
      <c r="L888"/>
      <c r="M888"/>
      <c r="N888"/>
      <c r="O888"/>
      <c r="P888"/>
      <c r="Q888"/>
      <c r="R888"/>
      <c r="S888"/>
    </row>
    <row r="889" spans="1:19" s="206" customFormat="1" ht="15.75" hidden="1" x14ac:dyDescent="0.25">
      <c r="A889"/>
      <c r="B889"/>
      <c r="C889"/>
      <c r="D889"/>
      <c r="E889"/>
      <c r="F889"/>
      <c r="G889"/>
      <c r="H889"/>
      <c r="I889"/>
      <c r="J889"/>
      <c r="K889"/>
      <c r="L889"/>
      <c r="M889"/>
      <c r="N889"/>
      <c r="O889"/>
      <c r="P889"/>
      <c r="Q889"/>
      <c r="R889"/>
      <c r="S889"/>
    </row>
    <row r="890" spans="1:19" s="206" customFormat="1" ht="15.75" hidden="1" x14ac:dyDescent="0.25">
      <c r="A890"/>
      <c r="B890"/>
      <c r="C890"/>
      <c r="D890"/>
      <c r="E890"/>
      <c r="F890"/>
      <c r="G890"/>
      <c r="H890"/>
      <c r="I890"/>
      <c r="J890"/>
      <c r="K890"/>
      <c r="L890"/>
      <c r="M890"/>
      <c r="N890"/>
      <c r="O890"/>
      <c r="P890"/>
      <c r="Q890"/>
      <c r="R890"/>
      <c r="S890"/>
    </row>
    <row r="891" spans="1:19" s="206" customFormat="1" ht="15.75" hidden="1" x14ac:dyDescent="0.25">
      <c r="A891"/>
      <c r="B891"/>
      <c r="C891"/>
      <c r="D891"/>
      <c r="E891"/>
      <c r="F891"/>
      <c r="G891"/>
      <c r="H891"/>
      <c r="I891"/>
      <c r="J891"/>
      <c r="K891"/>
      <c r="L891"/>
      <c r="M891"/>
      <c r="N891"/>
      <c r="O891"/>
      <c r="P891"/>
      <c r="Q891"/>
      <c r="R891"/>
      <c r="S891"/>
    </row>
    <row r="892" spans="1:19" s="206" customFormat="1" ht="15.75" hidden="1" x14ac:dyDescent="0.25">
      <c r="A892"/>
      <c r="B892"/>
      <c r="C892"/>
      <c r="D892"/>
      <c r="E892"/>
      <c r="F892"/>
      <c r="G892"/>
      <c r="H892"/>
      <c r="I892"/>
      <c r="J892"/>
      <c r="K892"/>
      <c r="L892"/>
      <c r="M892"/>
      <c r="N892"/>
      <c r="O892"/>
      <c r="P892"/>
      <c r="Q892"/>
      <c r="R892"/>
      <c r="S892"/>
    </row>
    <row r="893" spans="1:19" s="206" customFormat="1" ht="15.75" hidden="1" x14ac:dyDescent="0.25">
      <c r="A893"/>
      <c r="B893"/>
      <c r="C893"/>
      <c r="D893"/>
      <c r="E893"/>
      <c r="F893"/>
      <c r="G893"/>
      <c r="H893"/>
      <c r="I893"/>
      <c r="J893"/>
      <c r="K893"/>
      <c r="L893"/>
      <c r="M893"/>
      <c r="N893"/>
      <c r="O893"/>
      <c r="P893"/>
      <c r="Q893"/>
      <c r="R893"/>
      <c r="S893"/>
    </row>
    <row r="894" spans="1:19" s="206" customFormat="1" ht="15.75" hidden="1" x14ac:dyDescent="0.25">
      <c r="A894"/>
      <c r="B894"/>
      <c r="C894"/>
      <c r="D894"/>
      <c r="E894"/>
      <c r="F894"/>
      <c r="G894"/>
      <c r="H894"/>
      <c r="I894"/>
      <c r="J894"/>
      <c r="K894"/>
      <c r="L894"/>
      <c r="M894"/>
      <c r="N894"/>
      <c r="O894"/>
      <c r="P894"/>
      <c r="Q894"/>
      <c r="R894"/>
      <c r="S894"/>
    </row>
    <row r="895" spans="1:19" s="206" customFormat="1" ht="15.75" hidden="1" x14ac:dyDescent="0.25">
      <c r="A895"/>
      <c r="B895"/>
      <c r="C895"/>
      <c r="D895"/>
      <c r="E895"/>
      <c r="F895"/>
      <c r="G895"/>
      <c r="H895"/>
      <c r="I895"/>
      <c r="J895"/>
      <c r="K895"/>
      <c r="L895"/>
      <c r="M895"/>
      <c r="N895"/>
      <c r="O895"/>
      <c r="P895"/>
      <c r="Q895"/>
      <c r="R895"/>
      <c r="S895"/>
    </row>
    <row r="896" spans="1:19" s="206" customFormat="1" ht="15.75" hidden="1" x14ac:dyDescent="0.25">
      <c r="A896"/>
      <c r="B896"/>
      <c r="C896"/>
      <c r="D896"/>
      <c r="E896"/>
      <c r="F896"/>
      <c r="G896"/>
      <c r="H896"/>
      <c r="I896"/>
      <c r="J896"/>
      <c r="K896"/>
      <c r="L896"/>
      <c r="M896"/>
      <c r="N896"/>
      <c r="O896"/>
      <c r="P896"/>
      <c r="Q896"/>
      <c r="R896"/>
      <c r="S896"/>
    </row>
    <row r="897" spans="1:19" s="206" customFormat="1" ht="15.75" hidden="1" x14ac:dyDescent="0.25">
      <c r="A897"/>
      <c r="B897"/>
      <c r="C897"/>
      <c r="D897"/>
      <c r="E897"/>
      <c r="F897"/>
      <c r="G897"/>
      <c r="H897"/>
      <c r="I897"/>
      <c r="J897"/>
      <c r="K897"/>
      <c r="L897"/>
      <c r="M897"/>
      <c r="N897"/>
      <c r="O897"/>
      <c r="P897"/>
      <c r="Q897"/>
      <c r="R897"/>
      <c r="S897"/>
    </row>
    <row r="898" spans="1:19" s="206" customFormat="1" ht="15.75" hidden="1" x14ac:dyDescent="0.25">
      <c r="A898"/>
      <c r="B898"/>
      <c r="C898"/>
      <c r="D898"/>
      <c r="E898"/>
      <c r="F898"/>
      <c r="G898"/>
      <c r="H898"/>
      <c r="I898"/>
      <c r="J898"/>
      <c r="K898"/>
      <c r="L898"/>
      <c r="M898"/>
      <c r="N898"/>
      <c r="O898"/>
      <c r="P898"/>
      <c r="Q898"/>
      <c r="R898"/>
      <c r="S898"/>
    </row>
    <row r="899" spans="1:19" s="206" customFormat="1" ht="15.75" hidden="1" x14ac:dyDescent="0.25">
      <c r="A899"/>
      <c r="B899"/>
      <c r="C899"/>
      <c r="D899"/>
      <c r="E899"/>
      <c r="F899"/>
      <c r="G899"/>
      <c r="H899"/>
      <c r="I899"/>
      <c r="J899"/>
      <c r="K899"/>
      <c r="L899"/>
      <c r="M899"/>
      <c r="N899"/>
      <c r="O899"/>
      <c r="P899"/>
      <c r="Q899"/>
      <c r="R899"/>
      <c r="S899"/>
    </row>
    <row r="900" spans="1:19" s="206" customFormat="1" ht="15.75" hidden="1" x14ac:dyDescent="0.25">
      <c r="A900"/>
      <c r="B900"/>
      <c r="C900"/>
      <c r="D900"/>
      <c r="E900"/>
      <c r="F900"/>
      <c r="G900"/>
      <c r="H900"/>
      <c r="I900"/>
      <c r="J900"/>
      <c r="K900"/>
      <c r="L900"/>
      <c r="M900"/>
      <c r="N900"/>
      <c r="O900"/>
      <c r="P900"/>
      <c r="Q900"/>
      <c r="R900"/>
      <c r="S900"/>
    </row>
    <row r="901" spans="1:19" s="206" customFormat="1" ht="15.75" hidden="1" x14ac:dyDescent="0.25">
      <c r="A901"/>
      <c r="B901"/>
      <c r="C901"/>
      <c r="D901"/>
      <c r="E901"/>
      <c r="F901"/>
      <c r="G901"/>
      <c r="H901"/>
      <c r="I901"/>
      <c r="J901"/>
      <c r="K901"/>
      <c r="L901"/>
      <c r="M901"/>
      <c r="N901"/>
      <c r="O901"/>
      <c r="P901"/>
      <c r="Q901"/>
      <c r="R901"/>
      <c r="S901"/>
    </row>
    <row r="902" spans="1:19" s="206" customFormat="1" ht="15.75" hidden="1" x14ac:dyDescent="0.25">
      <c r="A902"/>
      <c r="B902"/>
      <c r="C902"/>
      <c r="D902"/>
      <c r="E902"/>
      <c r="F902"/>
      <c r="G902"/>
      <c r="H902"/>
      <c r="I902"/>
      <c r="J902"/>
      <c r="K902"/>
      <c r="L902"/>
      <c r="M902"/>
      <c r="N902"/>
      <c r="O902"/>
      <c r="P902"/>
      <c r="Q902"/>
      <c r="R902"/>
      <c r="S902"/>
    </row>
    <row r="903" spans="1:19" s="206" customFormat="1" ht="15.75" hidden="1" x14ac:dyDescent="0.25">
      <c r="A903"/>
      <c r="B903"/>
      <c r="C903"/>
      <c r="D903"/>
      <c r="E903"/>
      <c r="F903"/>
      <c r="G903"/>
      <c r="H903"/>
      <c r="I903"/>
      <c r="J903"/>
      <c r="K903"/>
      <c r="L903"/>
      <c r="M903"/>
      <c r="N903"/>
      <c r="O903"/>
      <c r="P903"/>
      <c r="Q903"/>
      <c r="R903"/>
      <c r="S903"/>
    </row>
    <row r="904" spans="1:19" s="206" customFormat="1" ht="15.75" hidden="1" x14ac:dyDescent="0.25">
      <c r="A904"/>
      <c r="B904"/>
      <c r="C904"/>
      <c r="D904"/>
      <c r="E904"/>
      <c r="F904"/>
      <c r="G904"/>
      <c r="H904"/>
      <c r="I904"/>
      <c r="J904"/>
      <c r="K904"/>
      <c r="L904"/>
      <c r="M904"/>
      <c r="N904"/>
      <c r="O904"/>
      <c r="P904"/>
      <c r="Q904"/>
      <c r="R904"/>
      <c r="S904"/>
    </row>
    <row r="905" spans="1:19" s="206" customFormat="1" ht="15.75" hidden="1" x14ac:dyDescent="0.25">
      <c r="A905"/>
      <c r="B905"/>
      <c r="C905"/>
      <c r="D905"/>
      <c r="E905"/>
      <c r="F905"/>
      <c r="G905"/>
      <c r="H905"/>
      <c r="I905"/>
      <c r="J905"/>
      <c r="K905"/>
      <c r="L905"/>
      <c r="M905"/>
      <c r="N905"/>
      <c r="O905"/>
      <c r="P905"/>
      <c r="Q905"/>
      <c r="R905"/>
      <c r="S905"/>
    </row>
    <row r="906" spans="1:19" s="206" customFormat="1" ht="15" hidden="1" customHeight="1" x14ac:dyDescent="0.25">
      <c r="A906"/>
      <c r="B906"/>
      <c r="C906"/>
      <c r="D906"/>
      <c r="E906"/>
      <c r="F906"/>
      <c r="G906"/>
      <c r="H906"/>
      <c r="I906"/>
      <c r="J906"/>
      <c r="K906"/>
      <c r="L906"/>
      <c r="M906"/>
      <c r="N906"/>
      <c r="O906"/>
      <c r="P906"/>
      <c r="Q906"/>
      <c r="R906"/>
      <c r="S906"/>
    </row>
    <row r="907" spans="1:19" s="206" customFormat="1" ht="15" hidden="1" customHeight="1" x14ac:dyDescent="0.25">
      <c r="A907"/>
      <c r="B907"/>
      <c r="C907"/>
      <c r="D907"/>
      <c r="E907"/>
      <c r="F907"/>
      <c r="G907"/>
      <c r="H907"/>
      <c r="I907"/>
      <c r="J907"/>
      <c r="K907"/>
      <c r="L907"/>
      <c r="M907"/>
      <c r="N907"/>
      <c r="O907"/>
      <c r="P907"/>
      <c r="Q907"/>
      <c r="R907"/>
      <c r="S907"/>
    </row>
    <row r="908" spans="1:19" s="206" customFormat="1" ht="15" hidden="1" customHeight="1" x14ac:dyDescent="0.25">
      <c r="A908"/>
      <c r="B908"/>
      <c r="C908"/>
      <c r="D908"/>
      <c r="E908"/>
      <c r="F908"/>
      <c r="G908"/>
      <c r="H908"/>
      <c r="I908"/>
      <c r="J908"/>
      <c r="K908"/>
      <c r="L908"/>
      <c r="M908"/>
      <c r="N908"/>
      <c r="O908"/>
      <c r="P908"/>
      <c r="Q908"/>
      <c r="R908"/>
      <c r="S908"/>
    </row>
    <row r="909" spans="1:19" s="206" customFormat="1" ht="80.099999999999994" hidden="1" customHeight="1" x14ac:dyDescent="0.25">
      <c r="A909"/>
      <c r="B909"/>
      <c r="C909"/>
      <c r="D909"/>
      <c r="E909"/>
      <c r="F909"/>
      <c r="G909"/>
      <c r="H909"/>
      <c r="I909"/>
      <c r="J909"/>
      <c r="K909"/>
      <c r="L909"/>
      <c r="M909"/>
      <c r="N909"/>
      <c r="O909"/>
      <c r="P909"/>
      <c r="Q909"/>
      <c r="R909"/>
      <c r="S909"/>
    </row>
    <row r="910" spans="1:19" s="206" customFormat="1" ht="15.75" hidden="1" x14ac:dyDescent="0.25">
      <c r="A910"/>
      <c r="B910"/>
      <c r="C910"/>
      <c r="D910"/>
      <c r="E910"/>
      <c r="F910"/>
      <c r="G910"/>
      <c r="H910"/>
      <c r="I910"/>
      <c r="J910"/>
      <c r="K910"/>
      <c r="L910"/>
      <c r="M910"/>
      <c r="N910"/>
      <c r="O910"/>
      <c r="P910"/>
      <c r="Q910"/>
      <c r="R910"/>
      <c r="S910"/>
    </row>
    <row r="911" spans="1:19" s="206" customFormat="1" ht="15.75" hidden="1" x14ac:dyDescent="0.25">
      <c r="A911"/>
      <c r="B911"/>
      <c r="C911"/>
      <c r="D911"/>
      <c r="E911"/>
      <c r="F911"/>
      <c r="G911"/>
      <c r="H911"/>
      <c r="I911"/>
      <c r="J911"/>
      <c r="K911"/>
      <c r="L911"/>
      <c r="M911"/>
      <c r="N911"/>
      <c r="O911"/>
      <c r="P911"/>
      <c r="Q911"/>
      <c r="R911"/>
      <c r="S911"/>
    </row>
    <row r="912" spans="1:19" s="206" customFormat="1" ht="15.75" hidden="1" x14ac:dyDescent="0.25">
      <c r="A912"/>
      <c r="B912"/>
      <c r="C912"/>
      <c r="D912"/>
      <c r="E912"/>
      <c r="F912"/>
      <c r="G912"/>
      <c r="H912"/>
      <c r="I912"/>
      <c r="J912"/>
      <c r="K912"/>
      <c r="L912"/>
      <c r="M912"/>
      <c r="N912"/>
      <c r="O912"/>
      <c r="P912"/>
      <c r="Q912"/>
      <c r="R912"/>
      <c r="S912"/>
    </row>
    <row r="913" spans="1:19" s="206" customFormat="1" ht="15.75" hidden="1" x14ac:dyDescent="0.25">
      <c r="A913"/>
      <c r="B913"/>
      <c r="C913"/>
      <c r="D913"/>
      <c r="E913"/>
      <c r="F913"/>
      <c r="G913"/>
      <c r="H913"/>
      <c r="I913"/>
      <c r="J913"/>
      <c r="K913"/>
      <c r="L913"/>
      <c r="M913"/>
      <c r="N913"/>
      <c r="O913"/>
      <c r="P913"/>
      <c r="Q913"/>
      <c r="R913"/>
      <c r="S913"/>
    </row>
    <row r="914" spans="1:19" s="206" customFormat="1" ht="15.75" hidden="1" x14ac:dyDescent="0.25">
      <c r="A914"/>
      <c r="B914"/>
      <c r="C914"/>
      <c r="D914"/>
      <c r="E914"/>
      <c r="F914"/>
      <c r="G914"/>
      <c r="H914"/>
      <c r="I914"/>
      <c r="J914"/>
      <c r="K914"/>
      <c r="L914"/>
      <c r="M914"/>
      <c r="N914"/>
      <c r="O914"/>
      <c r="P914"/>
      <c r="Q914"/>
      <c r="R914"/>
      <c r="S914"/>
    </row>
    <row r="915" spans="1:19" s="206" customFormat="1" ht="15.75" hidden="1" x14ac:dyDescent="0.25">
      <c r="A915"/>
      <c r="B915"/>
      <c r="C915"/>
      <c r="D915"/>
      <c r="E915"/>
      <c r="F915"/>
      <c r="G915"/>
      <c r="H915"/>
      <c r="I915"/>
      <c r="J915"/>
      <c r="K915"/>
      <c r="L915"/>
      <c r="M915"/>
      <c r="N915"/>
      <c r="O915"/>
      <c r="P915"/>
      <c r="Q915"/>
      <c r="R915"/>
      <c r="S915"/>
    </row>
    <row r="916" spans="1:19" s="206" customFormat="1" ht="15.75" hidden="1" x14ac:dyDescent="0.25">
      <c r="A916"/>
      <c r="B916"/>
      <c r="C916"/>
      <c r="D916"/>
      <c r="E916"/>
      <c r="F916"/>
      <c r="G916"/>
      <c r="H916"/>
      <c r="I916"/>
      <c r="J916"/>
      <c r="K916"/>
      <c r="L916"/>
      <c r="M916"/>
      <c r="N916"/>
      <c r="O916"/>
      <c r="P916"/>
      <c r="Q916"/>
      <c r="R916"/>
      <c r="S916"/>
    </row>
    <row r="917" spans="1:19" s="206" customFormat="1" ht="15.75" hidden="1" x14ac:dyDescent="0.25">
      <c r="A917"/>
      <c r="B917"/>
      <c r="C917"/>
      <c r="D917"/>
      <c r="E917"/>
      <c r="F917"/>
      <c r="G917"/>
      <c r="H917"/>
      <c r="I917"/>
      <c r="J917"/>
      <c r="K917"/>
      <c r="L917"/>
      <c r="M917"/>
      <c r="N917"/>
      <c r="O917"/>
      <c r="P917"/>
      <c r="Q917"/>
      <c r="R917"/>
      <c r="S917"/>
    </row>
    <row r="918" spans="1:19" s="206" customFormat="1" ht="15.75" hidden="1" x14ac:dyDescent="0.25">
      <c r="A918"/>
      <c r="B918"/>
      <c r="C918"/>
      <c r="D918"/>
      <c r="E918"/>
      <c r="F918"/>
      <c r="G918"/>
      <c r="H918"/>
      <c r="I918"/>
      <c r="J918"/>
      <c r="K918"/>
      <c r="L918"/>
      <c r="M918"/>
      <c r="N918"/>
      <c r="O918"/>
      <c r="P918"/>
      <c r="Q918"/>
      <c r="R918"/>
      <c r="S918"/>
    </row>
    <row r="919" spans="1:19" s="206" customFormat="1" ht="15.75" hidden="1" x14ac:dyDescent="0.25">
      <c r="A919"/>
      <c r="B919"/>
      <c r="C919"/>
      <c r="D919"/>
      <c r="E919"/>
      <c r="F919"/>
      <c r="G919"/>
      <c r="H919"/>
      <c r="I919"/>
      <c r="J919"/>
      <c r="K919"/>
      <c r="L919"/>
      <c r="M919"/>
      <c r="N919"/>
      <c r="O919"/>
      <c r="P919"/>
      <c r="Q919"/>
      <c r="R919"/>
      <c r="S919"/>
    </row>
    <row r="920" spans="1:19" s="206" customFormat="1" ht="15.75" hidden="1" x14ac:dyDescent="0.25">
      <c r="A920"/>
      <c r="B920"/>
      <c r="C920"/>
      <c r="D920"/>
      <c r="E920"/>
      <c r="F920"/>
      <c r="G920"/>
      <c r="H920"/>
      <c r="I920"/>
      <c r="J920"/>
      <c r="K920"/>
      <c r="L920"/>
      <c r="M920"/>
      <c r="N920"/>
      <c r="O920"/>
      <c r="P920"/>
      <c r="Q920"/>
      <c r="R920"/>
      <c r="S920"/>
    </row>
    <row r="921" spans="1:19" s="206" customFormat="1" ht="15.75" hidden="1" x14ac:dyDescent="0.25">
      <c r="A921"/>
      <c r="B921"/>
      <c r="C921"/>
      <c r="D921"/>
      <c r="E921"/>
      <c r="F921"/>
      <c r="G921"/>
      <c r="H921"/>
      <c r="I921"/>
      <c r="J921"/>
      <c r="K921"/>
      <c r="L921"/>
      <c r="M921"/>
      <c r="N921"/>
      <c r="O921"/>
      <c r="P921"/>
      <c r="Q921"/>
      <c r="R921"/>
      <c r="S921"/>
    </row>
    <row r="922" spans="1:19" s="206" customFormat="1" ht="15.75" hidden="1" x14ac:dyDescent="0.25">
      <c r="A922"/>
      <c r="B922"/>
      <c r="C922"/>
      <c r="D922"/>
      <c r="E922"/>
      <c r="F922"/>
      <c r="G922"/>
      <c r="H922"/>
      <c r="I922"/>
      <c r="J922"/>
      <c r="K922"/>
      <c r="L922"/>
      <c r="M922"/>
      <c r="N922"/>
      <c r="O922"/>
      <c r="P922"/>
      <c r="Q922"/>
      <c r="R922"/>
      <c r="S922"/>
    </row>
    <row r="923" spans="1:19" s="206" customFormat="1" ht="15.75" hidden="1" x14ac:dyDescent="0.25">
      <c r="A923"/>
      <c r="B923"/>
      <c r="C923"/>
      <c r="D923"/>
      <c r="E923"/>
      <c r="F923"/>
      <c r="G923"/>
      <c r="H923"/>
      <c r="I923"/>
      <c r="J923"/>
      <c r="K923"/>
      <c r="L923"/>
      <c r="M923"/>
      <c r="N923"/>
      <c r="O923"/>
      <c r="P923"/>
      <c r="Q923"/>
      <c r="R923"/>
      <c r="S923"/>
    </row>
    <row r="924" spans="1:19" s="206" customFormat="1" ht="15.75" hidden="1" x14ac:dyDescent="0.25">
      <c r="A924"/>
      <c r="B924"/>
      <c r="C924"/>
      <c r="D924"/>
      <c r="E924"/>
      <c r="F924"/>
      <c r="G924"/>
      <c r="H924"/>
      <c r="I924"/>
      <c r="J924"/>
      <c r="K924"/>
      <c r="L924"/>
      <c r="M924"/>
      <c r="N924"/>
      <c r="O924"/>
      <c r="P924"/>
      <c r="Q924"/>
      <c r="R924"/>
      <c r="S924"/>
    </row>
    <row r="925" spans="1:19" s="206" customFormat="1" ht="15.75" hidden="1" x14ac:dyDescent="0.25">
      <c r="A925"/>
      <c r="B925"/>
      <c r="C925"/>
      <c r="D925"/>
      <c r="E925"/>
      <c r="F925"/>
      <c r="G925"/>
      <c r="H925"/>
      <c r="I925"/>
      <c r="J925"/>
      <c r="K925"/>
      <c r="L925"/>
      <c r="M925"/>
      <c r="N925"/>
      <c r="O925"/>
      <c r="P925"/>
      <c r="Q925"/>
      <c r="R925"/>
      <c r="S925"/>
    </row>
    <row r="926" spans="1:19" s="206" customFormat="1" ht="15.75" hidden="1" x14ac:dyDescent="0.25">
      <c r="A926"/>
      <c r="B926"/>
      <c r="C926"/>
      <c r="D926"/>
      <c r="E926"/>
      <c r="F926"/>
      <c r="G926"/>
      <c r="H926"/>
      <c r="I926"/>
      <c r="J926"/>
      <c r="K926"/>
      <c r="L926"/>
      <c r="M926"/>
      <c r="N926"/>
      <c r="O926"/>
      <c r="P926"/>
      <c r="Q926"/>
      <c r="R926"/>
      <c r="S926"/>
    </row>
    <row r="927" spans="1:19" s="206" customFormat="1" ht="15.75" hidden="1" x14ac:dyDescent="0.25">
      <c r="A927"/>
      <c r="B927"/>
      <c r="C927"/>
      <c r="D927"/>
      <c r="E927"/>
      <c r="F927"/>
      <c r="G927"/>
      <c r="H927"/>
      <c r="I927"/>
      <c r="J927"/>
      <c r="K927"/>
      <c r="L927"/>
      <c r="M927"/>
      <c r="N927"/>
      <c r="O927"/>
      <c r="P927"/>
      <c r="Q927"/>
      <c r="R927"/>
      <c r="S927"/>
    </row>
    <row r="928" spans="1:19" s="206" customFormat="1" ht="15.75" hidden="1" x14ac:dyDescent="0.25">
      <c r="A928"/>
      <c r="B928"/>
      <c r="C928"/>
      <c r="D928"/>
      <c r="E928"/>
      <c r="F928"/>
      <c r="G928"/>
      <c r="H928"/>
      <c r="I928"/>
      <c r="J928"/>
      <c r="K928"/>
      <c r="L928"/>
      <c r="M928"/>
      <c r="N928"/>
      <c r="O928"/>
      <c r="P928"/>
      <c r="Q928"/>
      <c r="R928"/>
      <c r="S928"/>
    </row>
    <row r="929" spans="1:19" s="206" customFormat="1" ht="15.75" hidden="1" x14ac:dyDescent="0.25">
      <c r="A929"/>
      <c r="B929"/>
      <c r="C929"/>
      <c r="D929"/>
      <c r="E929"/>
      <c r="F929"/>
      <c r="G929"/>
      <c r="H929"/>
      <c r="I929"/>
      <c r="J929"/>
      <c r="K929"/>
      <c r="L929"/>
      <c r="M929"/>
      <c r="N929"/>
      <c r="O929"/>
      <c r="P929"/>
      <c r="Q929"/>
      <c r="R929"/>
      <c r="S929"/>
    </row>
    <row r="930" spans="1:19" s="206" customFormat="1" ht="15" hidden="1" customHeight="1" x14ac:dyDescent="0.25">
      <c r="A930"/>
      <c r="B930"/>
      <c r="C930"/>
      <c r="D930"/>
      <c r="E930"/>
      <c r="F930"/>
      <c r="G930"/>
      <c r="H930"/>
      <c r="I930"/>
      <c r="J930"/>
      <c r="K930"/>
      <c r="L930"/>
      <c r="M930"/>
      <c r="N930"/>
      <c r="O930"/>
      <c r="P930"/>
      <c r="Q930"/>
      <c r="R930"/>
      <c r="S930"/>
    </row>
    <row r="931" spans="1:19" s="206" customFormat="1" ht="15" hidden="1" customHeight="1" x14ac:dyDescent="0.25">
      <c r="A931"/>
      <c r="B931"/>
      <c r="C931"/>
      <c r="D931"/>
      <c r="E931"/>
      <c r="F931"/>
      <c r="G931"/>
      <c r="H931"/>
      <c r="I931"/>
      <c r="J931"/>
      <c r="K931"/>
      <c r="L931"/>
      <c r="M931"/>
      <c r="N931"/>
      <c r="O931"/>
      <c r="P931"/>
      <c r="Q931"/>
      <c r="R931"/>
      <c r="S931"/>
    </row>
    <row r="932" spans="1:19" s="206" customFormat="1" ht="15.75" hidden="1" x14ac:dyDescent="0.25">
      <c r="A932"/>
      <c r="B932"/>
      <c r="C932"/>
      <c r="D932"/>
      <c r="E932"/>
      <c r="F932"/>
      <c r="G932"/>
      <c r="H932"/>
      <c r="I932"/>
      <c r="J932"/>
      <c r="K932"/>
      <c r="L932"/>
      <c r="M932"/>
      <c r="N932"/>
      <c r="O932"/>
      <c r="P932"/>
      <c r="Q932"/>
      <c r="R932"/>
      <c r="S932"/>
    </row>
    <row r="933" spans="1:19" s="206" customFormat="1" ht="37.5" hidden="1" customHeight="1" x14ac:dyDescent="0.25">
      <c r="A933"/>
      <c r="B933"/>
      <c r="C933"/>
      <c r="D933"/>
      <c r="E933"/>
      <c r="F933"/>
      <c r="G933"/>
      <c r="H933"/>
      <c r="I933"/>
      <c r="J933"/>
      <c r="K933"/>
      <c r="L933"/>
      <c r="M933"/>
      <c r="N933"/>
      <c r="O933"/>
      <c r="P933"/>
      <c r="Q933"/>
      <c r="R933"/>
      <c r="S933"/>
    </row>
    <row r="934" spans="1:19" s="206" customFormat="1" ht="80.099999999999994" hidden="1" customHeight="1" x14ac:dyDescent="0.25">
      <c r="A934"/>
      <c r="B934"/>
      <c r="C934"/>
      <c r="D934"/>
      <c r="E934"/>
      <c r="F934"/>
      <c r="G934"/>
      <c r="H934"/>
      <c r="I934"/>
      <c r="J934"/>
      <c r="K934"/>
      <c r="L934"/>
      <c r="M934"/>
      <c r="N934"/>
      <c r="O934"/>
      <c r="P934"/>
      <c r="Q934"/>
      <c r="R934"/>
      <c r="S934"/>
    </row>
    <row r="935" spans="1:19" s="206" customFormat="1" ht="15.75" hidden="1" x14ac:dyDescent="0.25">
      <c r="A935"/>
      <c r="B935"/>
      <c r="C935"/>
      <c r="D935"/>
      <c r="E935"/>
      <c r="F935"/>
      <c r="G935"/>
      <c r="H935"/>
      <c r="I935"/>
      <c r="J935"/>
      <c r="K935"/>
      <c r="L935"/>
      <c r="M935"/>
      <c r="N935"/>
      <c r="O935"/>
      <c r="P935"/>
      <c r="Q935"/>
      <c r="R935"/>
      <c r="S935"/>
    </row>
    <row r="936" spans="1:19" s="206" customFormat="1" ht="15" hidden="1" customHeight="1" x14ac:dyDescent="0.25">
      <c r="A936"/>
      <c r="B936"/>
      <c r="C936"/>
      <c r="D936"/>
      <c r="E936"/>
      <c r="F936"/>
      <c r="G936"/>
      <c r="H936"/>
      <c r="I936"/>
      <c r="J936"/>
      <c r="K936"/>
      <c r="L936"/>
      <c r="M936"/>
      <c r="N936"/>
      <c r="O936"/>
      <c r="P936"/>
      <c r="Q936"/>
      <c r="R936"/>
      <c r="S936"/>
    </row>
    <row r="937" spans="1:19" s="206" customFormat="1" ht="15.75" hidden="1" x14ac:dyDescent="0.25">
      <c r="A937"/>
      <c r="B937"/>
      <c r="C937"/>
      <c r="D937"/>
      <c r="E937"/>
      <c r="F937"/>
      <c r="G937"/>
      <c r="H937"/>
      <c r="I937"/>
      <c r="J937"/>
      <c r="K937"/>
      <c r="L937"/>
      <c r="M937"/>
      <c r="N937"/>
      <c r="O937"/>
      <c r="P937"/>
      <c r="Q937"/>
      <c r="R937"/>
      <c r="S937"/>
    </row>
    <row r="938" spans="1:19" s="206" customFormat="1" ht="24" hidden="1" customHeight="1" x14ac:dyDescent="0.25">
      <c r="A938"/>
      <c r="B938"/>
      <c r="C938"/>
      <c r="D938"/>
      <c r="E938"/>
      <c r="F938"/>
      <c r="G938"/>
      <c r="H938"/>
      <c r="I938"/>
      <c r="J938"/>
      <c r="K938"/>
      <c r="L938"/>
      <c r="M938"/>
      <c r="N938"/>
      <c r="O938"/>
      <c r="P938"/>
      <c r="Q938"/>
      <c r="R938"/>
      <c r="S938"/>
    </row>
    <row r="939" spans="1:19" s="206" customFormat="1" ht="80.099999999999994" hidden="1" customHeight="1" x14ac:dyDescent="0.25">
      <c r="A939"/>
      <c r="B939"/>
      <c r="C939"/>
      <c r="D939"/>
      <c r="E939"/>
      <c r="F939"/>
      <c r="G939"/>
      <c r="H939"/>
      <c r="I939"/>
      <c r="J939"/>
      <c r="K939"/>
      <c r="L939"/>
      <c r="M939"/>
      <c r="N939"/>
      <c r="O939"/>
      <c r="P939"/>
      <c r="Q939"/>
      <c r="R939"/>
      <c r="S939"/>
    </row>
    <row r="940" spans="1:19" s="206" customFormat="1" ht="15.75" hidden="1" x14ac:dyDescent="0.25">
      <c r="A940"/>
      <c r="B940"/>
      <c r="C940"/>
      <c r="D940"/>
      <c r="E940"/>
      <c r="F940"/>
      <c r="G940"/>
      <c r="H940"/>
      <c r="I940"/>
      <c r="J940"/>
      <c r="K940"/>
      <c r="L940"/>
      <c r="M940"/>
      <c r="N940"/>
      <c r="O940"/>
      <c r="P940"/>
      <c r="Q940"/>
      <c r="R940"/>
      <c r="S940"/>
    </row>
    <row r="941" spans="1:19" s="206" customFormat="1" ht="15.75" hidden="1" x14ac:dyDescent="0.25">
      <c r="A941"/>
      <c r="B941"/>
      <c r="C941"/>
      <c r="D941"/>
      <c r="E941"/>
      <c r="F941"/>
      <c r="G941"/>
      <c r="H941"/>
      <c r="I941"/>
      <c r="J941"/>
      <c r="K941"/>
      <c r="L941"/>
      <c r="M941"/>
      <c r="N941"/>
      <c r="O941"/>
      <c r="P941"/>
      <c r="Q941"/>
      <c r="R941"/>
      <c r="S941"/>
    </row>
    <row r="942" spans="1:19" s="206" customFormat="1" ht="15.75" hidden="1" x14ac:dyDescent="0.25">
      <c r="A942"/>
      <c r="B942"/>
      <c r="C942"/>
      <c r="D942"/>
      <c r="E942"/>
      <c r="F942"/>
      <c r="G942"/>
      <c r="H942"/>
      <c r="I942"/>
      <c r="J942"/>
      <c r="K942"/>
      <c r="L942"/>
      <c r="M942"/>
      <c r="N942"/>
      <c r="O942"/>
      <c r="P942"/>
      <c r="Q942"/>
      <c r="R942"/>
      <c r="S942"/>
    </row>
    <row r="943" spans="1:19" s="206" customFormat="1" ht="15.75" hidden="1" x14ac:dyDescent="0.25">
      <c r="A943"/>
      <c r="B943"/>
      <c r="C943"/>
      <c r="D943"/>
      <c r="E943"/>
      <c r="F943"/>
      <c r="G943"/>
      <c r="H943"/>
      <c r="I943"/>
      <c r="J943"/>
      <c r="K943"/>
      <c r="L943"/>
      <c r="M943"/>
      <c r="N943"/>
      <c r="O943"/>
      <c r="P943"/>
      <c r="Q943"/>
      <c r="R943"/>
      <c r="S943"/>
    </row>
    <row r="944" spans="1:19" s="206" customFormat="1" ht="15.75" hidden="1" x14ac:dyDescent="0.25">
      <c r="A944"/>
      <c r="B944"/>
      <c r="C944"/>
      <c r="D944"/>
      <c r="E944"/>
      <c r="F944"/>
      <c r="G944"/>
      <c r="H944"/>
      <c r="I944"/>
      <c r="J944"/>
      <c r="K944"/>
      <c r="L944"/>
      <c r="M944"/>
      <c r="N944"/>
      <c r="O944"/>
      <c r="P944"/>
      <c r="Q944"/>
      <c r="R944"/>
      <c r="S944"/>
    </row>
    <row r="945" spans="1:19" s="206" customFormat="1" ht="15.75" hidden="1" x14ac:dyDescent="0.25">
      <c r="A945"/>
      <c r="B945"/>
      <c r="C945"/>
      <c r="D945"/>
      <c r="E945"/>
      <c r="F945"/>
      <c r="G945"/>
      <c r="H945"/>
      <c r="I945"/>
      <c r="J945"/>
      <c r="K945"/>
      <c r="L945"/>
      <c r="M945"/>
      <c r="N945"/>
      <c r="O945"/>
      <c r="P945"/>
      <c r="Q945"/>
      <c r="R945"/>
      <c r="S945"/>
    </row>
    <row r="946" spans="1:19" s="206" customFormat="1" ht="15.75" hidden="1" x14ac:dyDescent="0.25">
      <c r="A946"/>
      <c r="B946"/>
      <c r="C946"/>
      <c r="D946"/>
      <c r="E946"/>
      <c r="F946"/>
      <c r="G946"/>
      <c r="H946"/>
      <c r="I946"/>
      <c r="J946"/>
      <c r="K946"/>
      <c r="L946"/>
      <c r="M946"/>
      <c r="N946"/>
      <c r="O946"/>
      <c r="P946"/>
      <c r="Q946"/>
      <c r="R946"/>
      <c r="S946"/>
    </row>
    <row r="947" spans="1:19" s="206" customFormat="1" ht="15.75" hidden="1" x14ac:dyDescent="0.25">
      <c r="A947"/>
      <c r="B947"/>
      <c r="C947"/>
      <c r="D947"/>
      <c r="E947"/>
      <c r="F947"/>
      <c r="G947"/>
      <c r="H947"/>
      <c r="I947"/>
      <c r="J947"/>
      <c r="K947"/>
      <c r="L947"/>
      <c r="M947"/>
      <c r="N947"/>
      <c r="O947"/>
      <c r="P947"/>
      <c r="Q947"/>
      <c r="R947"/>
      <c r="S947"/>
    </row>
    <row r="948" spans="1:19" s="206" customFormat="1" ht="15.75" hidden="1" x14ac:dyDescent="0.25">
      <c r="A948"/>
      <c r="B948"/>
      <c r="C948"/>
      <c r="D948"/>
      <c r="E948"/>
      <c r="F948"/>
      <c r="G948"/>
      <c r="H948"/>
      <c r="I948"/>
      <c r="J948"/>
      <c r="K948"/>
      <c r="L948"/>
      <c r="M948"/>
      <c r="N948"/>
      <c r="O948"/>
      <c r="P948"/>
      <c r="Q948"/>
      <c r="R948"/>
      <c r="S948"/>
    </row>
    <row r="949" spans="1:19" s="206" customFormat="1" ht="15.75" hidden="1" x14ac:dyDescent="0.25">
      <c r="A949"/>
      <c r="B949"/>
      <c r="C949"/>
      <c r="D949"/>
      <c r="E949"/>
      <c r="F949"/>
      <c r="G949"/>
      <c r="H949"/>
      <c r="I949"/>
      <c r="J949"/>
      <c r="K949"/>
      <c r="L949"/>
      <c r="M949"/>
      <c r="N949"/>
      <c r="O949"/>
      <c r="P949"/>
      <c r="Q949"/>
      <c r="R949"/>
      <c r="S949"/>
    </row>
    <row r="950" spans="1:19" s="206" customFormat="1" ht="15.75" hidden="1" x14ac:dyDescent="0.25">
      <c r="A950"/>
      <c r="B950"/>
      <c r="C950"/>
      <c r="D950"/>
      <c r="E950"/>
      <c r="F950"/>
      <c r="G950"/>
      <c r="H950"/>
      <c r="I950"/>
      <c r="J950"/>
      <c r="K950"/>
      <c r="L950"/>
      <c r="M950"/>
      <c r="N950"/>
      <c r="O950"/>
      <c r="P950"/>
      <c r="Q950"/>
      <c r="R950"/>
      <c r="S950"/>
    </row>
    <row r="951" spans="1:19" s="206" customFormat="1" ht="15.75" hidden="1" x14ac:dyDescent="0.25">
      <c r="A951"/>
      <c r="B951"/>
      <c r="C951"/>
      <c r="D951"/>
      <c r="E951"/>
      <c r="F951"/>
      <c r="G951"/>
      <c r="H951"/>
      <c r="I951"/>
      <c r="J951"/>
      <c r="K951"/>
      <c r="L951"/>
      <c r="M951"/>
      <c r="N951"/>
      <c r="O951"/>
      <c r="P951"/>
      <c r="Q951"/>
      <c r="R951"/>
      <c r="S951"/>
    </row>
    <row r="952" spans="1:19" s="206" customFormat="1" ht="15.75" hidden="1" x14ac:dyDescent="0.25">
      <c r="A952"/>
      <c r="B952"/>
      <c r="C952"/>
      <c r="D952"/>
      <c r="E952"/>
      <c r="F952"/>
      <c r="G952"/>
      <c r="H952"/>
      <c r="I952"/>
      <c r="J952"/>
      <c r="K952"/>
      <c r="L952"/>
      <c r="M952"/>
      <c r="N952"/>
      <c r="O952"/>
      <c r="P952"/>
      <c r="Q952"/>
      <c r="R952"/>
      <c r="S952"/>
    </row>
    <row r="953" spans="1:19" s="206" customFormat="1" ht="15.75" hidden="1" x14ac:dyDescent="0.25">
      <c r="A953"/>
      <c r="B953"/>
      <c r="C953"/>
      <c r="D953"/>
      <c r="E953"/>
      <c r="F953"/>
      <c r="G953"/>
      <c r="H953"/>
      <c r="I953"/>
      <c r="J953"/>
      <c r="K953"/>
      <c r="L953"/>
      <c r="M953"/>
      <c r="N953"/>
      <c r="O953"/>
      <c r="P953"/>
      <c r="Q953"/>
      <c r="R953"/>
      <c r="S953"/>
    </row>
    <row r="954" spans="1:19" s="206" customFormat="1" ht="15.75" hidden="1" x14ac:dyDescent="0.25">
      <c r="A954"/>
      <c r="B954"/>
      <c r="C954"/>
      <c r="D954"/>
      <c r="E954"/>
      <c r="F954"/>
      <c r="G954"/>
      <c r="H954"/>
      <c r="I954"/>
      <c r="J954"/>
      <c r="K954"/>
      <c r="L954"/>
      <c r="M954"/>
      <c r="N954"/>
      <c r="O954"/>
      <c r="P954"/>
      <c r="Q954"/>
      <c r="R954"/>
      <c r="S954"/>
    </row>
    <row r="955" spans="1:19" s="206" customFormat="1" ht="15.75" hidden="1" x14ac:dyDescent="0.25">
      <c r="A955"/>
      <c r="B955"/>
      <c r="C955"/>
      <c r="D955"/>
      <c r="E955"/>
      <c r="F955"/>
      <c r="G955"/>
      <c r="H955"/>
      <c r="I955"/>
      <c r="J955"/>
      <c r="K955"/>
      <c r="L955"/>
      <c r="M955"/>
      <c r="N955"/>
      <c r="O955"/>
      <c r="P955"/>
      <c r="Q955"/>
      <c r="R955"/>
      <c r="S955"/>
    </row>
    <row r="956" spans="1:19" s="206" customFormat="1" ht="15.75" hidden="1" x14ac:dyDescent="0.25">
      <c r="A956"/>
      <c r="B956"/>
      <c r="C956"/>
      <c r="D956"/>
      <c r="E956"/>
      <c r="F956"/>
      <c r="G956"/>
      <c r="H956"/>
      <c r="I956"/>
      <c r="J956"/>
      <c r="K956"/>
      <c r="L956"/>
      <c r="M956"/>
      <c r="N956"/>
      <c r="O956"/>
      <c r="P956"/>
      <c r="Q956"/>
      <c r="R956"/>
      <c r="S956"/>
    </row>
    <row r="957" spans="1:19" s="206" customFormat="1" ht="15.75" hidden="1" x14ac:dyDescent="0.25">
      <c r="A957"/>
      <c r="B957"/>
      <c r="C957"/>
      <c r="D957"/>
      <c r="E957"/>
      <c r="F957"/>
      <c r="G957"/>
      <c r="H957"/>
      <c r="I957"/>
      <c r="J957"/>
      <c r="K957"/>
      <c r="L957"/>
      <c r="M957"/>
      <c r="N957"/>
      <c r="O957"/>
      <c r="P957"/>
      <c r="Q957"/>
      <c r="R957"/>
      <c r="S957"/>
    </row>
    <row r="958" spans="1:19" s="206" customFormat="1" ht="15.75" hidden="1" x14ac:dyDescent="0.25">
      <c r="A958"/>
      <c r="B958"/>
      <c r="C958"/>
      <c r="D958"/>
      <c r="E958"/>
      <c r="F958"/>
      <c r="G958"/>
      <c r="H958"/>
      <c r="I958"/>
      <c r="J958"/>
      <c r="K958"/>
      <c r="L958"/>
      <c r="M958"/>
      <c r="N958"/>
      <c r="O958"/>
      <c r="P958"/>
      <c r="Q958"/>
      <c r="R958"/>
      <c r="S958"/>
    </row>
    <row r="959" spans="1:19" s="206" customFormat="1" ht="15.75" hidden="1" x14ac:dyDescent="0.25">
      <c r="A959"/>
      <c r="B959"/>
      <c r="C959"/>
      <c r="D959"/>
      <c r="E959"/>
      <c r="F959"/>
      <c r="G959"/>
      <c r="H959"/>
      <c r="I959"/>
      <c r="J959"/>
      <c r="K959"/>
      <c r="L959"/>
      <c r="M959"/>
      <c r="N959"/>
      <c r="O959"/>
      <c r="P959"/>
      <c r="Q959"/>
      <c r="R959"/>
      <c r="S959"/>
    </row>
    <row r="960" spans="1:19" s="206" customFormat="1" ht="15.75" hidden="1" x14ac:dyDescent="0.25">
      <c r="A960"/>
      <c r="B960"/>
      <c r="C960"/>
      <c r="D960"/>
      <c r="E960"/>
      <c r="F960"/>
      <c r="G960"/>
      <c r="H960"/>
      <c r="I960"/>
      <c r="J960"/>
      <c r="K960"/>
      <c r="L960"/>
      <c r="M960"/>
      <c r="N960"/>
      <c r="O960"/>
      <c r="P960"/>
      <c r="Q960"/>
      <c r="R960"/>
      <c r="S960"/>
    </row>
    <row r="961" spans="1:19" s="206" customFormat="1" ht="15.75" hidden="1" x14ac:dyDescent="0.25">
      <c r="A961"/>
      <c r="B961"/>
      <c r="C961"/>
      <c r="D961"/>
      <c r="E961"/>
      <c r="F961"/>
      <c r="G961"/>
      <c r="H961"/>
      <c r="I961"/>
      <c r="J961"/>
      <c r="K961"/>
      <c r="L961"/>
      <c r="M961"/>
      <c r="N961"/>
      <c r="O961"/>
      <c r="P961"/>
      <c r="Q961"/>
      <c r="R961"/>
      <c r="S961"/>
    </row>
    <row r="962" spans="1:19" s="206" customFormat="1" ht="15.75" hidden="1" x14ac:dyDescent="0.25">
      <c r="A962"/>
      <c r="B962"/>
      <c r="C962"/>
      <c r="D962"/>
      <c r="E962"/>
      <c r="F962"/>
      <c r="G962"/>
      <c r="H962"/>
      <c r="I962"/>
      <c r="J962"/>
      <c r="K962"/>
      <c r="L962"/>
      <c r="M962"/>
      <c r="N962"/>
      <c r="O962"/>
      <c r="P962"/>
      <c r="Q962"/>
      <c r="R962"/>
      <c r="S962"/>
    </row>
    <row r="963" spans="1:19" s="206" customFormat="1" ht="15.75" hidden="1" x14ac:dyDescent="0.25">
      <c r="A963"/>
      <c r="B963"/>
      <c r="C963"/>
      <c r="D963"/>
      <c r="E963"/>
      <c r="F963"/>
      <c r="G963"/>
      <c r="H963"/>
      <c r="I963"/>
      <c r="J963"/>
      <c r="K963"/>
      <c r="L963"/>
      <c r="M963"/>
      <c r="N963"/>
      <c r="O963"/>
      <c r="P963"/>
      <c r="Q963"/>
      <c r="R963"/>
      <c r="S963"/>
    </row>
    <row r="964" spans="1:19" s="206" customFormat="1" ht="15.75" hidden="1" x14ac:dyDescent="0.25">
      <c r="A964"/>
      <c r="B964"/>
      <c r="C964"/>
      <c r="D964"/>
      <c r="E964"/>
      <c r="F964"/>
      <c r="G964"/>
      <c r="H964"/>
      <c r="I964"/>
      <c r="J964"/>
      <c r="K964"/>
      <c r="L964"/>
      <c r="M964"/>
      <c r="N964"/>
      <c r="O964"/>
      <c r="P964"/>
      <c r="Q964"/>
      <c r="R964"/>
      <c r="S964"/>
    </row>
    <row r="965" spans="1:19" s="206" customFormat="1" ht="15.75" hidden="1" x14ac:dyDescent="0.25">
      <c r="A965"/>
      <c r="B965"/>
      <c r="C965"/>
      <c r="D965"/>
      <c r="E965"/>
      <c r="F965"/>
      <c r="G965"/>
      <c r="H965"/>
      <c r="I965"/>
      <c r="J965"/>
      <c r="K965"/>
      <c r="L965"/>
      <c r="M965"/>
      <c r="N965"/>
      <c r="O965"/>
      <c r="P965"/>
      <c r="Q965"/>
      <c r="R965"/>
      <c r="S965"/>
    </row>
    <row r="966" spans="1:19" s="206" customFormat="1" ht="15.75" hidden="1" x14ac:dyDescent="0.25">
      <c r="A966"/>
      <c r="B966"/>
      <c r="C966"/>
      <c r="D966"/>
      <c r="E966"/>
      <c r="F966"/>
      <c r="G966"/>
      <c r="H966"/>
      <c r="I966"/>
      <c r="J966"/>
      <c r="K966"/>
      <c r="L966"/>
      <c r="M966"/>
      <c r="N966"/>
      <c r="O966"/>
      <c r="P966"/>
      <c r="Q966"/>
      <c r="R966"/>
      <c r="S966"/>
    </row>
    <row r="967" spans="1:19" s="206" customFormat="1" ht="15.75" hidden="1" x14ac:dyDescent="0.25">
      <c r="A967"/>
      <c r="B967"/>
      <c r="C967"/>
      <c r="D967"/>
      <c r="E967"/>
      <c r="F967"/>
      <c r="G967"/>
      <c r="H967"/>
      <c r="I967"/>
      <c r="J967"/>
      <c r="K967"/>
      <c r="L967"/>
      <c r="M967"/>
      <c r="N967"/>
      <c r="O967"/>
      <c r="P967"/>
      <c r="Q967"/>
      <c r="R967"/>
      <c r="S967"/>
    </row>
    <row r="968" spans="1:19" s="206" customFormat="1" ht="15.75" hidden="1" x14ac:dyDescent="0.25">
      <c r="A968"/>
      <c r="B968"/>
      <c r="C968"/>
      <c r="D968"/>
      <c r="E968"/>
      <c r="F968"/>
      <c r="G968"/>
      <c r="H968"/>
      <c r="I968"/>
      <c r="J968"/>
      <c r="K968"/>
      <c r="L968"/>
      <c r="M968"/>
      <c r="N968"/>
      <c r="O968"/>
      <c r="P968"/>
      <c r="Q968"/>
      <c r="R968"/>
      <c r="S968"/>
    </row>
    <row r="969" spans="1:19" s="206" customFormat="1" ht="15.75" hidden="1" x14ac:dyDescent="0.25">
      <c r="A969"/>
      <c r="B969"/>
      <c r="C969"/>
      <c r="D969"/>
      <c r="E969"/>
      <c r="F969"/>
      <c r="G969"/>
      <c r="H969"/>
      <c r="I969"/>
      <c r="J969"/>
      <c r="K969"/>
      <c r="L969"/>
      <c r="M969"/>
      <c r="N969"/>
      <c r="O969"/>
      <c r="P969"/>
      <c r="Q969"/>
      <c r="R969"/>
      <c r="S969"/>
    </row>
    <row r="970" spans="1:19" s="206" customFormat="1" ht="15.75" hidden="1" x14ac:dyDescent="0.25">
      <c r="A970"/>
      <c r="B970"/>
      <c r="C970"/>
      <c r="D970"/>
      <c r="E970"/>
      <c r="F970"/>
      <c r="G970"/>
      <c r="H970"/>
      <c r="I970"/>
      <c r="J970"/>
      <c r="K970"/>
      <c r="L970"/>
      <c r="M970"/>
      <c r="N970"/>
      <c r="O970"/>
      <c r="P970"/>
      <c r="Q970"/>
      <c r="R970"/>
      <c r="S970"/>
    </row>
    <row r="971" spans="1:19" s="206" customFormat="1" ht="15.75" hidden="1" x14ac:dyDescent="0.25">
      <c r="A971"/>
      <c r="B971"/>
      <c r="C971"/>
      <c r="D971"/>
      <c r="E971"/>
      <c r="F971"/>
      <c r="G971"/>
      <c r="H971"/>
      <c r="I971"/>
      <c r="J971"/>
      <c r="K971"/>
      <c r="L971"/>
      <c r="M971"/>
      <c r="N971"/>
      <c r="O971"/>
      <c r="P971"/>
      <c r="Q971"/>
      <c r="R971"/>
      <c r="S971"/>
    </row>
    <row r="972" spans="1:19" s="206" customFormat="1" ht="15" hidden="1" customHeight="1" x14ac:dyDescent="0.25">
      <c r="A972"/>
      <c r="B972"/>
      <c r="C972"/>
      <c r="D972"/>
      <c r="E972"/>
      <c r="F972"/>
      <c r="G972"/>
      <c r="H972"/>
      <c r="I972"/>
      <c r="J972"/>
      <c r="K972"/>
      <c r="L972"/>
      <c r="M972"/>
      <c r="N972"/>
      <c r="O972"/>
      <c r="P972"/>
      <c r="Q972"/>
      <c r="R972"/>
      <c r="S972"/>
    </row>
    <row r="973" spans="1:19" s="206" customFormat="1" ht="15" hidden="1" customHeight="1" x14ac:dyDescent="0.25">
      <c r="A973"/>
      <c r="B973"/>
      <c r="C973"/>
      <c r="D973"/>
      <c r="E973"/>
      <c r="F973"/>
      <c r="G973"/>
      <c r="H973"/>
      <c r="I973"/>
      <c r="J973"/>
      <c r="K973"/>
      <c r="L973"/>
      <c r="M973"/>
      <c r="N973"/>
      <c r="O973"/>
      <c r="P973"/>
      <c r="Q973"/>
      <c r="R973"/>
      <c r="S973"/>
    </row>
    <row r="974" spans="1:19" s="206" customFormat="1" ht="15" hidden="1" customHeight="1" x14ac:dyDescent="0.25">
      <c r="A974"/>
      <c r="B974"/>
      <c r="C974"/>
      <c r="D974"/>
      <c r="E974"/>
      <c r="F974"/>
      <c r="G974"/>
      <c r="H974"/>
      <c r="I974"/>
      <c r="J974"/>
      <c r="K974"/>
      <c r="L974"/>
      <c r="M974"/>
      <c r="N974"/>
      <c r="O974"/>
      <c r="P974"/>
      <c r="Q974"/>
      <c r="R974"/>
      <c r="S974"/>
    </row>
    <row r="975" spans="1:19" s="206" customFormat="1" ht="80.099999999999994" hidden="1" customHeight="1" x14ac:dyDescent="0.25">
      <c r="A975"/>
      <c r="B975"/>
      <c r="C975"/>
      <c r="D975"/>
      <c r="E975"/>
      <c r="F975"/>
      <c r="G975"/>
      <c r="H975"/>
      <c r="I975"/>
      <c r="J975"/>
      <c r="K975"/>
      <c r="L975"/>
      <c r="M975"/>
      <c r="N975"/>
      <c r="O975"/>
      <c r="P975"/>
      <c r="Q975"/>
      <c r="R975"/>
      <c r="S975"/>
    </row>
    <row r="976" spans="1:19" s="206" customFormat="1" ht="15.75" hidden="1" x14ac:dyDescent="0.25">
      <c r="A976"/>
      <c r="B976"/>
      <c r="C976"/>
      <c r="D976"/>
      <c r="E976"/>
      <c r="F976"/>
      <c r="G976"/>
      <c r="H976"/>
      <c r="I976"/>
      <c r="J976"/>
      <c r="K976"/>
      <c r="L976"/>
      <c r="M976"/>
      <c r="N976"/>
      <c r="O976"/>
      <c r="P976"/>
      <c r="Q976"/>
      <c r="R976"/>
      <c r="S976"/>
    </row>
    <row r="977" spans="1:19" s="206" customFormat="1" ht="15.75" hidden="1" x14ac:dyDescent="0.25">
      <c r="A977"/>
      <c r="B977"/>
      <c r="C977"/>
      <c r="D977"/>
      <c r="E977"/>
      <c r="F977"/>
      <c r="G977"/>
      <c r="H977"/>
      <c r="I977"/>
      <c r="J977"/>
      <c r="K977"/>
      <c r="L977"/>
      <c r="M977"/>
      <c r="N977"/>
      <c r="O977"/>
      <c r="P977"/>
      <c r="Q977"/>
      <c r="R977"/>
      <c r="S977"/>
    </row>
    <row r="978" spans="1:19" s="206" customFormat="1" ht="15.75" hidden="1" x14ac:dyDescent="0.25">
      <c r="A978"/>
      <c r="B978"/>
      <c r="C978"/>
      <c r="D978"/>
      <c r="E978"/>
      <c r="F978"/>
      <c r="G978"/>
      <c r="H978"/>
      <c r="I978"/>
      <c r="J978"/>
      <c r="K978"/>
      <c r="L978"/>
      <c r="M978"/>
      <c r="N978"/>
      <c r="O978"/>
      <c r="P978"/>
      <c r="Q978"/>
      <c r="R978"/>
      <c r="S978"/>
    </row>
    <row r="979" spans="1:19" s="206" customFormat="1" ht="15.75" hidden="1" x14ac:dyDescent="0.25">
      <c r="A979"/>
      <c r="B979"/>
      <c r="C979"/>
      <c r="D979"/>
      <c r="E979"/>
      <c r="F979"/>
      <c r="G979"/>
      <c r="H979"/>
      <c r="I979"/>
      <c r="J979"/>
      <c r="K979"/>
      <c r="L979"/>
      <c r="M979"/>
      <c r="N979"/>
      <c r="O979"/>
      <c r="P979"/>
      <c r="Q979"/>
      <c r="R979"/>
      <c r="S979"/>
    </row>
    <row r="980" spans="1:19" s="206" customFormat="1" ht="15.75" hidden="1" x14ac:dyDescent="0.25">
      <c r="A980"/>
      <c r="B980"/>
      <c r="C980"/>
      <c r="D980"/>
      <c r="E980"/>
      <c r="F980"/>
      <c r="G980"/>
      <c r="H980"/>
      <c r="I980"/>
      <c r="J980"/>
      <c r="K980"/>
      <c r="L980"/>
      <c r="M980"/>
      <c r="N980"/>
      <c r="O980"/>
      <c r="P980"/>
      <c r="Q980"/>
      <c r="R980"/>
      <c r="S980"/>
    </row>
    <row r="981" spans="1:19" s="206" customFormat="1" ht="15.75" hidden="1" x14ac:dyDescent="0.25">
      <c r="A981"/>
      <c r="B981"/>
      <c r="C981"/>
      <c r="D981"/>
      <c r="E981"/>
      <c r="F981"/>
      <c r="G981"/>
      <c r="H981"/>
      <c r="I981"/>
      <c r="J981"/>
      <c r="K981"/>
      <c r="L981"/>
      <c r="M981"/>
      <c r="N981"/>
      <c r="O981"/>
      <c r="P981"/>
      <c r="Q981"/>
      <c r="R981"/>
      <c r="S981"/>
    </row>
    <row r="982" spans="1:19" s="206" customFormat="1" ht="15.75" hidden="1" x14ac:dyDescent="0.25">
      <c r="A982"/>
      <c r="B982"/>
      <c r="C982"/>
      <c r="D982"/>
      <c r="E982"/>
      <c r="F982"/>
      <c r="G982"/>
      <c r="H982"/>
      <c r="I982"/>
      <c r="J982"/>
      <c r="K982"/>
      <c r="L982"/>
      <c r="M982"/>
      <c r="N982"/>
      <c r="O982"/>
      <c r="P982"/>
      <c r="Q982"/>
      <c r="R982"/>
      <c r="S982"/>
    </row>
    <row r="983" spans="1:19" s="206" customFormat="1" ht="15.75" hidden="1" x14ac:dyDescent="0.25">
      <c r="A983"/>
      <c r="B983"/>
      <c r="C983"/>
      <c r="D983"/>
      <c r="E983"/>
      <c r="F983"/>
      <c r="G983"/>
      <c r="H983"/>
      <c r="I983"/>
      <c r="J983"/>
      <c r="K983"/>
      <c r="L983"/>
      <c r="M983"/>
      <c r="N983"/>
      <c r="O983"/>
      <c r="P983"/>
      <c r="Q983"/>
      <c r="R983"/>
      <c r="S983"/>
    </row>
    <row r="984" spans="1:19" s="206" customFormat="1" ht="15.75" hidden="1" x14ac:dyDescent="0.25">
      <c r="A984"/>
      <c r="B984"/>
      <c r="C984"/>
      <c r="D984"/>
      <c r="E984"/>
      <c r="F984"/>
      <c r="G984"/>
      <c r="H984"/>
      <c r="I984"/>
      <c r="J984"/>
      <c r="K984"/>
      <c r="L984"/>
      <c r="M984"/>
      <c r="N984"/>
      <c r="O984"/>
      <c r="P984"/>
      <c r="Q984"/>
      <c r="R984"/>
      <c r="S984"/>
    </row>
    <row r="985" spans="1:19" s="206" customFormat="1" ht="15.75" hidden="1" x14ac:dyDescent="0.25">
      <c r="A985"/>
      <c r="B985"/>
      <c r="C985"/>
      <c r="D985"/>
      <c r="E985"/>
      <c r="F985"/>
      <c r="G985"/>
      <c r="H985"/>
      <c r="I985"/>
      <c r="J985"/>
      <c r="K985"/>
      <c r="L985"/>
      <c r="M985"/>
      <c r="N985"/>
      <c r="O985"/>
      <c r="P985"/>
      <c r="Q985"/>
      <c r="R985"/>
      <c r="S985"/>
    </row>
    <row r="986" spans="1:19" s="206" customFormat="1" ht="15.75" hidden="1" x14ac:dyDescent="0.25">
      <c r="A986"/>
      <c r="B986"/>
      <c r="C986"/>
      <c r="D986"/>
      <c r="E986"/>
      <c r="F986"/>
      <c r="G986"/>
      <c r="H986"/>
      <c r="I986"/>
      <c r="J986"/>
      <c r="K986"/>
      <c r="L986"/>
      <c r="M986"/>
      <c r="N986"/>
      <c r="O986"/>
      <c r="P986"/>
      <c r="Q986"/>
      <c r="R986"/>
      <c r="S986"/>
    </row>
    <row r="987" spans="1:19" s="206" customFormat="1" ht="15.75" hidden="1" x14ac:dyDescent="0.25">
      <c r="A987"/>
      <c r="B987"/>
      <c r="C987"/>
      <c r="D987"/>
      <c r="E987"/>
      <c r="F987"/>
      <c r="G987"/>
      <c r="H987"/>
      <c r="I987"/>
      <c r="J987"/>
      <c r="K987"/>
      <c r="L987"/>
      <c r="M987"/>
      <c r="N987"/>
      <c r="O987"/>
      <c r="P987"/>
      <c r="Q987"/>
      <c r="R987"/>
      <c r="S987"/>
    </row>
    <row r="988" spans="1:19" s="206" customFormat="1" ht="15.75" hidden="1" x14ac:dyDescent="0.25">
      <c r="A988"/>
      <c r="B988"/>
      <c r="C988"/>
      <c r="D988"/>
      <c r="E988"/>
      <c r="F988"/>
      <c r="G988"/>
      <c r="H988"/>
      <c r="I988"/>
      <c r="J988"/>
      <c r="K988"/>
      <c r="L988"/>
      <c r="M988"/>
      <c r="N988"/>
      <c r="O988"/>
      <c r="P988"/>
      <c r="Q988"/>
      <c r="R988"/>
      <c r="S988"/>
    </row>
    <row r="989" spans="1:19" s="206" customFormat="1" ht="15.75" hidden="1" x14ac:dyDescent="0.25">
      <c r="A989"/>
      <c r="B989"/>
      <c r="C989"/>
      <c r="D989"/>
      <c r="E989"/>
      <c r="F989"/>
      <c r="G989"/>
      <c r="H989"/>
      <c r="I989"/>
      <c r="J989"/>
      <c r="K989"/>
      <c r="L989"/>
      <c r="M989"/>
      <c r="N989"/>
      <c r="O989"/>
      <c r="P989"/>
      <c r="Q989"/>
      <c r="R989"/>
      <c r="S989"/>
    </row>
    <row r="990" spans="1:19" s="206" customFormat="1" ht="15.75" hidden="1" x14ac:dyDescent="0.25">
      <c r="A990"/>
      <c r="B990"/>
      <c r="C990"/>
      <c r="D990"/>
      <c r="E990"/>
      <c r="F990"/>
      <c r="G990"/>
      <c r="H990"/>
      <c r="I990"/>
      <c r="J990"/>
      <c r="K990"/>
      <c r="L990"/>
      <c r="M990"/>
      <c r="N990"/>
      <c r="O990"/>
      <c r="P990"/>
      <c r="Q990"/>
      <c r="R990"/>
      <c r="S990"/>
    </row>
    <row r="991" spans="1:19" s="206" customFormat="1" ht="15.75" hidden="1" x14ac:dyDescent="0.25">
      <c r="A991"/>
      <c r="B991"/>
      <c r="C991"/>
      <c r="D991"/>
      <c r="E991"/>
      <c r="F991"/>
      <c r="G991"/>
      <c r="H991"/>
      <c r="I991"/>
      <c r="J991"/>
      <c r="K991"/>
      <c r="L991"/>
      <c r="M991"/>
      <c r="N991"/>
      <c r="O991"/>
      <c r="P991"/>
      <c r="Q991"/>
      <c r="R991"/>
      <c r="S991"/>
    </row>
    <row r="992" spans="1:19" s="206" customFormat="1" ht="15.75" hidden="1" x14ac:dyDescent="0.25">
      <c r="A992"/>
      <c r="B992"/>
      <c r="C992"/>
      <c r="D992"/>
      <c r="E992"/>
      <c r="F992"/>
      <c r="G992"/>
      <c r="H992"/>
      <c r="I992"/>
      <c r="J992"/>
      <c r="K992"/>
      <c r="L992"/>
      <c r="M992"/>
      <c r="N992"/>
      <c r="O992"/>
      <c r="P992"/>
      <c r="Q992"/>
      <c r="R992"/>
      <c r="S992"/>
    </row>
    <row r="993" spans="1:19" s="206" customFormat="1" ht="15.75" hidden="1" x14ac:dyDescent="0.25">
      <c r="A993"/>
      <c r="B993"/>
      <c r="C993"/>
      <c r="D993"/>
      <c r="E993"/>
      <c r="F993"/>
      <c r="G993"/>
      <c r="H993"/>
      <c r="I993"/>
      <c r="J993"/>
      <c r="K993"/>
      <c r="L993"/>
      <c r="M993"/>
      <c r="N993"/>
      <c r="O993"/>
      <c r="P993"/>
      <c r="Q993"/>
      <c r="R993"/>
      <c r="S993"/>
    </row>
    <row r="994" spans="1:19" s="206" customFormat="1" ht="15.75" hidden="1" x14ac:dyDescent="0.25">
      <c r="A994"/>
      <c r="B994"/>
      <c r="C994"/>
      <c r="D994"/>
      <c r="E994"/>
      <c r="F994"/>
      <c r="G994"/>
      <c r="H994"/>
      <c r="I994"/>
      <c r="J994"/>
      <c r="K994"/>
      <c r="L994"/>
      <c r="M994"/>
      <c r="N994"/>
      <c r="O994"/>
      <c r="P994"/>
      <c r="Q994"/>
      <c r="R994"/>
      <c r="S994"/>
    </row>
    <row r="995" spans="1:19" s="206" customFormat="1" ht="15.75" hidden="1" x14ac:dyDescent="0.25">
      <c r="A995"/>
      <c r="B995"/>
      <c r="C995"/>
      <c r="D995"/>
      <c r="E995"/>
      <c r="F995"/>
      <c r="G995"/>
      <c r="H995"/>
      <c r="I995"/>
      <c r="J995"/>
      <c r="K995"/>
      <c r="L995"/>
      <c r="M995"/>
      <c r="N995"/>
      <c r="O995"/>
      <c r="P995"/>
      <c r="Q995"/>
      <c r="R995"/>
      <c r="S995"/>
    </row>
    <row r="996" spans="1:19" s="206" customFormat="1" ht="15" hidden="1" customHeight="1" x14ac:dyDescent="0.25">
      <c r="A996"/>
      <c r="B996"/>
      <c r="C996"/>
      <c r="D996"/>
      <c r="E996"/>
      <c r="F996"/>
      <c r="G996"/>
      <c r="H996"/>
      <c r="I996"/>
      <c r="J996"/>
      <c r="K996"/>
      <c r="L996"/>
      <c r="M996"/>
      <c r="N996"/>
      <c r="O996"/>
      <c r="P996"/>
      <c r="Q996"/>
      <c r="R996"/>
      <c r="S996"/>
    </row>
    <row r="997" spans="1:19" s="206" customFormat="1" ht="15" hidden="1" customHeight="1" x14ac:dyDescent="0.25">
      <c r="A997"/>
      <c r="B997"/>
      <c r="C997"/>
      <c r="D997"/>
      <c r="E997"/>
      <c r="F997"/>
      <c r="G997"/>
      <c r="H997"/>
      <c r="I997"/>
      <c r="J997"/>
      <c r="K997"/>
      <c r="L997"/>
      <c r="M997"/>
      <c r="N997"/>
      <c r="O997"/>
      <c r="P997"/>
      <c r="Q997"/>
      <c r="R997"/>
      <c r="S997"/>
    </row>
    <row r="998" spans="1:19" s="206" customFormat="1" ht="15.75" hidden="1" x14ac:dyDescent="0.25">
      <c r="A998"/>
      <c r="B998"/>
      <c r="C998"/>
      <c r="D998"/>
      <c r="E998"/>
      <c r="F998"/>
      <c r="G998"/>
      <c r="H998"/>
      <c r="I998"/>
      <c r="J998"/>
      <c r="K998"/>
      <c r="L998"/>
      <c r="M998"/>
      <c r="N998"/>
      <c r="O998"/>
      <c r="P998"/>
      <c r="Q998"/>
      <c r="R998"/>
      <c r="S998"/>
    </row>
    <row r="999" spans="1:19" s="206" customFormat="1" ht="37.5" hidden="1" customHeight="1" x14ac:dyDescent="0.25">
      <c r="A999"/>
      <c r="B999"/>
      <c r="C999"/>
      <c r="D999"/>
      <c r="E999"/>
      <c r="F999"/>
      <c r="G999"/>
      <c r="H999"/>
      <c r="I999"/>
      <c r="J999"/>
      <c r="K999"/>
      <c r="L999"/>
      <c r="M999"/>
      <c r="N999"/>
      <c r="O999"/>
      <c r="P999"/>
      <c r="Q999"/>
      <c r="R999"/>
      <c r="S999"/>
    </row>
    <row r="1000" spans="1:19" s="206" customFormat="1" ht="80.099999999999994" hidden="1" customHeight="1" x14ac:dyDescent="0.25">
      <c r="A1000"/>
      <c r="B1000"/>
      <c r="C1000"/>
      <c r="D1000"/>
      <c r="E1000"/>
      <c r="F1000"/>
      <c r="G1000"/>
      <c r="H1000"/>
      <c r="I1000"/>
      <c r="J1000"/>
      <c r="K1000"/>
      <c r="L1000"/>
      <c r="M1000"/>
      <c r="N1000"/>
      <c r="O1000"/>
      <c r="P1000"/>
      <c r="Q1000"/>
      <c r="R1000"/>
      <c r="S1000"/>
    </row>
    <row r="1001" spans="1:19" s="206" customFormat="1" ht="15.75" hidden="1" x14ac:dyDescent="0.25">
      <c r="A1001"/>
      <c r="B1001"/>
      <c r="C1001"/>
      <c r="D1001"/>
      <c r="E1001"/>
      <c r="F1001"/>
      <c r="G1001"/>
      <c r="H1001"/>
      <c r="I1001"/>
      <c r="J1001"/>
      <c r="K1001"/>
      <c r="L1001"/>
      <c r="M1001"/>
      <c r="N1001"/>
      <c r="O1001"/>
      <c r="P1001"/>
      <c r="Q1001"/>
      <c r="R1001"/>
      <c r="S1001"/>
    </row>
    <row r="1002" spans="1:19" s="206" customFormat="1" ht="15" hidden="1" customHeight="1" x14ac:dyDescent="0.25">
      <c r="A1002"/>
      <c r="B1002"/>
      <c r="C1002"/>
      <c r="D1002"/>
      <c r="E1002"/>
      <c r="F1002"/>
      <c r="G1002"/>
      <c r="H1002"/>
      <c r="I1002"/>
      <c r="J1002"/>
      <c r="K1002"/>
      <c r="L1002"/>
      <c r="M1002"/>
      <c r="N1002"/>
      <c r="O1002"/>
      <c r="P1002"/>
      <c r="Q1002"/>
      <c r="R1002"/>
      <c r="S1002"/>
    </row>
    <row r="1003" spans="1:19" s="206" customFormat="1" ht="15.75" hidden="1" x14ac:dyDescent="0.25">
      <c r="A1003"/>
      <c r="B1003"/>
      <c r="C1003"/>
      <c r="D1003"/>
      <c r="E1003"/>
      <c r="F1003"/>
      <c r="G1003"/>
      <c r="H1003"/>
      <c r="I1003"/>
      <c r="J1003"/>
      <c r="K1003"/>
      <c r="L1003"/>
      <c r="M1003"/>
      <c r="N1003"/>
      <c r="O1003"/>
      <c r="P1003"/>
      <c r="Q1003"/>
      <c r="R1003"/>
      <c r="S1003"/>
    </row>
    <row r="1004" spans="1:19" s="206" customFormat="1" ht="24" hidden="1" customHeight="1" x14ac:dyDescent="0.25">
      <c r="A1004"/>
      <c r="B1004"/>
      <c r="C1004"/>
      <c r="D1004"/>
      <c r="E1004"/>
      <c r="F1004"/>
      <c r="G1004"/>
      <c r="H1004"/>
      <c r="I1004"/>
      <c r="J1004"/>
      <c r="K1004"/>
      <c r="L1004"/>
      <c r="M1004"/>
      <c r="N1004"/>
      <c r="O1004"/>
      <c r="P1004"/>
      <c r="Q1004"/>
      <c r="R1004"/>
      <c r="S1004"/>
    </row>
    <row r="1005" spans="1:19" s="206" customFormat="1" ht="80.099999999999994" hidden="1" customHeight="1" x14ac:dyDescent="0.25">
      <c r="A1005"/>
      <c r="B1005"/>
      <c r="C1005"/>
      <c r="D1005"/>
      <c r="E1005"/>
      <c r="F1005"/>
      <c r="G1005"/>
      <c r="H1005"/>
      <c r="I1005"/>
      <c r="J1005"/>
      <c r="K1005"/>
      <c r="L1005"/>
      <c r="M1005"/>
      <c r="N1005"/>
      <c r="O1005"/>
      <c r="P1005"/>
      <c r="Q1005"/>
      <c r="R1005"/>
      <c r="S1005"/>
    </row>
    <row r="1006" spans="1:19" s="206" customFormat="1" ht="15.75" hidden="1" x14ac:dyDescent="0.25">
      <c r="A1006"/>
      <c r="B1006"/>
      <c r="C1006"/>
      <c r="D1006"/>
      <c r="E1006"/>
      <c r="F1006"/>
      <c r="G1006"/>
      <c r="H1006"/>
      <c r="I1006"/>
      <c r="J1006"/>
      <c r="K1006"/>
      <c r="L1006"/>
      <c r="M1006"/>
      <c r="N1006"/>
      <c r="O1006"/>
      <c r="P1006"/>
      <c r="Q1006"/>
      <c r="R1006"/>
      <c r="S1006"/>
    </row>
    <row r="1007" spans="1:19" s="206" customFormat="1" ht="15.75" hidden="1" x14ac:dyDescent="0.25">
      <c r="A1007"/>
      <c r="B1007"/>
      <c r="C1007"/>
      <c r="D1007"/>
      <c r="E1007"/>
      <c r="F1007"/>
      <c r="G1007"/>
      <c r="H1007"/>
      <c r="I1007"/>
      <c r="J1007"/>
      <c r="K1007"/>
      <c r="L1007"/>
      <c r="M1007"/>
      <c r="N1007"/>
      <c r="O1007"/>
      <c r="P1007"/>
      <c r="Q1007"/>
      <c r="R1007"/>
      <c r="S1007"/>
    </row>
    <row r="1008" spans="1:19" s="206" customFormat="1" ht="15.75" hidden="1" x14ac:dyDescent="0.25">
      <c r="A1008"/>
      <c r="B1008"/>
      <c r="C1008"/>
      <c r="D1008"/>
      <c r="E1008"/>
      <c r="F1008"/>
      <c r="G1008"/>
      <c r="H1008"/>
      <c r="I1008"/>
      <c r="J1008"/>
      <c r="K1008"/>
      <c r="L1008"/>
      <c r="M1008"/>
      <c r="N1008"/>
      <c r="O1008"/>
      <c r="P1008"/>
      <c r="Q1008"/>
      <c r="R1008"/>
      <c r="S1008"/>
    </row>
    <row r="1009" spans="1:19" s="206" customFormat="1" ht="15.75" hidden="1" x14ac:dyDescent="0.25">
      <c r="A1009"/>
      <c r="B1009"/>
      <c r="C1009"/>
      <c r="D1009"/>
      <c r="E1009"/>
      <c r="F1009"/>
      <c r="G1009"/>
      <c r="H1009"/>
      <c r="I1009"/>
      <c r="J1009"/>
      <c r="K1009"/>
      <c r="L1009"/>
      <c r="M1009"/>
      <c r="N1009"/>
      <c r="O1009"/>
      <c r="P1009"/>
      <c r="Q1009"/>
      <c r="R1009"/>
      <c r="S1009"/>
    </row>
    <row r="1010" spans="1:19" s="206" customFormat="1" ht="15.75" hidden="1" x14ac:dyDescent="0.25">
      <c r="A1010"/>
      <c r="B1010"/>
      <c r="C1010"/>
      <c r="D1010"/>
      <c r="E1010"/>
      <c r="F1010"/>
      <c r="G1010"/>
      <c r="H1010"/>
      <c r="I1010"/>
      <c r="J1010"/>
      <c r="K1010"/>
      <c r="L1010"/>
      <c r="M1010"/>
      <c r="N1010"/>
      <c r="O1010"/>
      <c r="P1010"/>
      <c r="Q1010"/>
      <c r="R1010"/>
      <c r="S1010"/>
    </row>
    <row r="1011" spans="1:19" s="206" customFormat="1" ht="15.75" hidden="1" x14ac:dyDescent="0.25">
      <c r="A1011"/>
      <c r="B1011"/>
      <c r="C1011"/>
      <c r="D1011"/>
      <c r="E1011"/>
      <c r="F1011"/>
      <c r="G1011"/>
      <c r="H1011"/>
      <c r="I1011"/>
      <c r="J1011"/>
      <c r="K1011"/>
      <c r="L1011"/>
      <c r="M1011"/>
      <c r="N1011"/>
      <c r="O1011"/>
      <c r="P1011"/>
      <c r="Q1011"/>
      <c r="R1011"/>
      <c r="S1011"/>
    </row>
    <row r="1012" spans="1:19" s="206" customFormat="1" ht="15.75" hidden="1" x14ac:dyDescent="0.25">
      <c r="A1012"/>
      <c r="B1012"/>
      <c r="C1012"/>
      <c r="D1012"/>
      <c r="E1012"/>
      <c r="F1012"/>
      <c r="G1012"/>
      <c r="H1012"/>
      <c r="I1012"/>
      <c r="J1012"/>
      <c r="K1012"/>
      <c r="L1012"/>
      <c r="M1012"/>
      <c r="N1012"/>
      <c r="O1012"/>
      <c r="P1012"/>
      <c r="Q1012"/>
      <c r="R1012"/>
      <c r="S1012"/>
    </row>
    <row r="1013" spans="1:19" s="206" customFormat="1" ht="15.75" hidden="1" x14ac:dyDescent="0.25">
      <c r="A1013"/>
      <c r="B1013"/>
      <c r="C1013"/>
      <c r="D1013"/>
      <c r="E1013"/>
      <c r="F1013"/>
      <c r="G1013"/>
      <c r="H1013"/>
      <c r="I1013"/>
      <c r="J1013"/>
      <c r="K1013"/>
      <c r="L1013"/>
      <c r="M1013"/>
      <c r="N1013"/>
      <c r="O1013"/>
      <c r="P1013"/>
      <c r="Q1013"/>
      <c r="R1013"/>
      <c r="S1013"/>
    </row>
    <row r="1014" spans="1:19" s="206" customFormat="1" ht="15.75" hidden="1" x14ac:dyDescent="0.25">
      <c r="A1014"/>
      <c r="B1014"/>
      <c r="C1014"/>
      <c r="D1014"/>
      <c r="E1014"/>
      <c r="F1014"/>
      <c r="G1014"/>
      <c r="H1014"/>
      <c r="I1014"/>
      <c r="J1014"/>
      <c r="K1014"/>
      <c r="L1014"/>
      <c r="M1014"/>
      <c r="N1014"/>
      <c r="O1014"/>
      <c r="P1014"/>
      <c r="Q1014"/>
      <c r="R1014"/>
      <c r="S1014"/>
    </row>
    <row r="1015" spans="1:19" s="206" customFormat="1" ht="15.75" hidden="1" x14ac:dyDescent="0.25">
      <c r="A1015"/>
      <c r="B1015"/>
      <c r="C1015"/>
      <c r="D1015"/>
      <c r="E1015"/>
      <c r="F1015"/>
      <c r="G1015"/>
      <c r="H1015"/>
      <c r="I1015"/>
      <c r="J1015"/>
      <c r="K1015"/>
      <c r="L1015"/>
      <c r="M1015"/>
      <c r="N1015"/>
      <c r="O1015"/>
      <c r="P1015"/>
      <c r="Q1015"/>
      <c r="R1015"/>
      <c r="S1015"/>
    </row>
    <row r="1016" spans="1:19" s="206" customFormat="1" ht="15.75" hidden="1" x14ac:dyDescent="0.25">
      <c r="A1016"/>
      <c r="B1016"/>
      <c r="C1016"/>
      <c r="D1016"/>
      <c r="E1016"/>
      <c r="F1016"/>
      <c r="G1016"/>
      <c r="H1016"/>
      <c r="I1016"/>
      <c r="J1016"/>
      <c r="K1016"/>
      <c r="L1016"/>
      <c r="M1016"/>
      <c r="N1016"/>
      <c r="O1016"/>
      <c r="P1016"/>
      <c r="Q1016"/>
      <c r="R1016"/>
      <c r="S1016"/>
    </row>
    <row r="1017" spans="1:19" s="206" customFormat="1" ht="15.75" hidden="1" x14ac:dyDescent="0.25">
      <c r="A1017"/>
      <c r="B1017"/>
      <c r="C1017"/>
      <c r="D1017"/>
      <c r="E1017"/>
      <c r="F1017"/>
      <c r="G1017"/>
      <c r="H1017"/>
      <c r="I1017"/>
      <c r="J1017"/>
      <c r="K1017"/>
      <c r="L1017"/>
      <c r="M1017"/>
      <c r="N1017"/>
      <c r="O1017"/>
      <c r="P1017"/>
      <c r="Q1017"/>
      <c r="R1017"/>
      <c r="S1017"/>
    </row>
    <row r="1018" spans="1:19" s="206" customFormat="1" ht="15.75" hidden="1" x14ac:dyDescent="0.25">
      <c r="A1018"/>
      <c r="B1018"/>
      <c r="C1018"/>
      <c r="D1018"/>
      <c r="E1018"/>
      <c r="F1018"/>
      <c r="G1018"/>
      <c r="H1018"/>
      <c r="I1018"/>
      <c r="J1018"/>
      <c r="K1018"/>
      <c r="L1018"/>
      <c r="M1018"/>
      <c r="N1018"/>
      <c r="O1018"/>
      <c r="P1018"/>
      <c r="Q1018"/>
      <c r="R1018"/>
      <c r="S1018"/>
    </row>
    <row r="1019" spans="1:19" s="206" customFormat="1" ht="15.75" hidden="1" x14ac:dyDescent="0.25">
      <c r="A1019"/>
      <c r="B1019"/>
      <c r="C1019"/>
      <c r="D1019"/>
      <c r="E1019"/>
      <c r="F1019"/>
      <c r="G1019"/>
      <c r="H1019"/>
      <c r="I1019"/>
      <c r="J1019"/>
      <c r="K1019"/>
      <c r="L1019"/>
      <c r="M1019"/>
      <c r="N1019"/>
      <c r="O1019"/>
      <c r="P1019"/>
      <c r="Q1019"/>
      <c r="R1019"/>
      <c r="S1019"/>
    </row>
    <row r="1020" spans="1:19" s="206" customFormat="1" ht="15.75" hidden="1" x14ac:dyDescent="0.25">
      <c r="A1020"/>
      <c r="B1020"/>
      <c r="C1020"/>
      <c r="D1020"/>
      <c r="E1020"/>
      <c r="F1020"/>
      <c r="G1020"/>
      <c r="H1020"/>
      <c r="I1020"/>
      <c r="J1020"/>
      <c r="K1020"/>
      <c r="L1020"/>
      <c r="M1020"/>
      <c r="N1020"/>
      <c r="O1020"/>
      <c r="P1020"/>
      <c r="Q1020"/>
      <c r="R1020"/>
      <c r="S1020"/>
    </row>
    <row r="1021" spans="1:19" s="206" customFormat="1" ht="15.75" hidden="1" x14ac:dyDescent="0.25">
      <c r="A1021"/>
      <c r="B1021"/>
      <c r="C1021"/>
      <c r="D1021"/>
      <c r="E1021"/>
      <c r="F1021"/>
      <c r="G1021"/>
      <c r="H1021"/>
      <c r="I1021"/>
      <c r="J1021"/>
      <c r="K1021"/>
      <c r="L1021"/>
      <c r="M1021"/>
      <c r="N1021"/>
      <c r="O1021"/>
      <c r="P1021"/>
      <c r="Q1021"/>
      <c r="R1021"/>
      <c r="S1021"/>
    </row>
    <row r="1022" spans="1:19" s="206" customFormat="1" ht="15.75" hidden="1" x14ac:dyDescent="0.25">
      <c r="A1022"/>
      <c r="B1022"/>
      <c r="C1022"/>
      <c r="D1022"/>
      <c r="E1022"/>
      <c r="F1022"/>
      <c r="G1022"/>
      <c r="H1022"/>
      <c r="I1022"/>
      <c r="J1022"/>
      <c r="K1022"/>
      <c r="L1022"/>
      <c r="M1022"/>
      <c r="N1022"/>
      <c r="O1022"/>
      <c r="P1022"/>
      <c r="Q1022"/>
      <c r="R1022"/>
      <c r="S1022"/>
    </row>
    <row r="1023" spans="1:19" s="206" customFormat="1" ht="15.75" hidden="1" x14ac:dyDescent="0.25">
      <c r="A1023"/>
      <c r="B1023"/>
      <c r="C1023"/>
      <c r="D1023"/>
      <c r="E1023"/>
      <c r="F1023"/>
      <c r="G1023"/>
      <c r="H1023"/>
      <c r="I1023"/>
      <c r="J1023"/>
      <c r="K1023"/>
      <c r="L1023"/>
      <c r="M1023"/>
      <c r="N1023"/>
      <c r="O1023"/>
      <c r="P1023"/>
      <c r="Q1023"/>
      <c r="R1023"/>
      <c r="S1023"/>
    </row>
    <row r="1024" spans="1:19" s="206" customFormat="1" ht="15.75" hidden="1" x14ac:dyDescent="0.25">
      <c r="A1024"/>
      <c r="B1024"/>
      <c r="C1024"/>
      <c r="D1024"/>
      <c r="E1024"/>
      <c r="F1024"/>
      <c r="G1024"/>
      <c r="H1024"/>
      <c r="I1024"/>
      <c r="J1024"/>
      <c r="K1024"/>
      <c r="L1024"/>
      <c r="M1024"/>
      <c r="N1024"/>
      <c r="O1024"/>
      <c r="P1024"/>
      <c r="Q1024"/>
      <c r="R1024"/>
      <c r="S1024"/>
    </row>
    <row r="1025" spans="1:19" s="206" customFormat="1" ht="15.75" hidden="1" x14ac:dyDescent="0.25">
      <c r="A1025"/>
      <c r="B1025"/>
      <c r="C1025"/>
      <c r="D1025"/>
      <c r="E1025"/>
      <c r="F1025"/>
      <c r="G1025"/>
      <c r="H1025"/>
      <c r="I1025"/>
      <c r="J1025"/>
      <c r="K1025"/>
      <c r="L1025"/>
      <c r="M1025"/>
      <c r="N1025"/>
      <c r="O1025"/>
      <c r="P1025"/>
      <c r="Q1025"/>
      <c r="R1025"/>
      <c r="S1025"/>
    </row>
    <row r="1026" spans="1:19" s="206" customFormat="1" ht="15.75" hidden="1" x14ac:dyDescent="0.25">
      <c r="A1026"/>
      <c r="B1026"/>
      <c r="C1026"/>
      <c r="D1026"/>
      <c r="E1026"/>
      <c r="F1026"/>
      <c r="G1026"/>
      <c r="H1026"/>
      <c r="I1026"/>
      <c r="J1026"/>
      <c r="K1026"/>
      <c r="L1026"/>
      <c r="M1026"/>
      <c r="N1026"/>
      <c r="O1026"/>
      <c r="P1026"/>
      <c r="Q1026"/>
      <c r="R1026"/>
      <c r="S1026"/>
    </row>
    <row r="1027" spans="1:19" s="206" customFormat="1" ht="15.75" hidden="1" x14ac:dyDescent="0.25">
      <c r="A1027"/>
      <c r="B1027"/>
      <c r="C1027"/>
      <c r="D1027"/>
      <c r="E1027"/>
      <c r="F1027"/>
      <c r="G1027"/>
      <c r="H1027"/>
      <c r="I1027"/>
      <c r="J1027"/>
      <c r="K1027"/>
      <c r="L1027"/>
      <c r="M1027"/>
      <c r="N1027"/>
      <c r="O1027"/>
      <c r="P1027"/>
      <c r="Q1027"/>
      <c r="R1027"/>
      <c r="S1027"/>
    </row>
    <row r="1028" spans="1:19" s="206" customFormat="1" ht="15.75" hidden="1" x14ac:dyDescent="0.25">
      <c r="A1028"/>
      <c r="B1028"/>
      <c r="C1028"/>
      <c r="D1028"/>
      <c r="E1028"/>
      <c r="F1028"/>
      <c r="G1028"/>
      <c r="H1028"/>
      <c r="I1028"/>
      <c r="J1028"/>
      <c r="K1028"/>
      <c r="L1028"/>
      <c r="M1028"/>
      <c r="N1028"/>
      <c r="O1028"/>
      <c r="P1028"/>
      <c r="Q1028"/>
      <c r="R1028"/>
      <c r="S1028"/>
    </row>
    <row r="1029" spans="1:19" s="206" customFormat="1" ht="15.75" hidden="1" x14ac:dyDescent="0.25">
      <c r="A1029"/>
      <c r="B1029"/>
      <c r="C1029"/>
      <c r="D1029"/>
      <c r="E1029"/>
      <c r="F1029"/>
      <c r="G1029"/>
      <c r="H1029"/>
      <c r="I1029"/>
      <c r="J1029"/>
      <c r="K1029"/>
      <c r="L1029"/>
      <c r="M1029"/>
      <c r="N1029"/>
      <c r="O1029"/>
      <c r="P1029"/>
      <c r="Q1029"/>
      <c r="R1029"/>
      <c r="S1029"/>
    </row>
    <row r="1030" spans="1:19" s="206" customFormat="1" ht="15.75" hidden="1" x14ac:dyDescent="0.25">
      <c r="A1030"/>
      <c r="B1030"/>
      <c r="C1030"/>
      <c r="D1030"/>
      <c r="E1030"/>
      <c r="F1030"/>
      <c r="G1030"/>
      <c r="H1030"/>
      <c r="I1030"/>
      <c r="J1030"/>
      <c r="K1030"/>
      <c r="L1030"/>
      <c r="M1030"/>
      <c r="N1030"/>
      <c r="O1030"/>
      <c r="P1030"/>
      <c r="Q1030"/>
      <c r="R1030"/>
      <c r="S1030"/>
    </row>
    <row r="1031" spans="1:19" s="206" customFormat="1" ht="15.75" hidden="1" x14ac:dyDescent="0.25">
      <c r="A1031"/>
      <c r="B1031"/>
      <c r="C1031"/>
      <c r="D1031"/>
      <c r="E1031"/>
      <c r="F1031"/>
      <c r="G1031"/>
      <c r="H1031"/>
      <c r="I1031"/>
      <c r="J1031"/>
      <c r="K1031"/>
      <c r="L1031"/>
      <c r="M1031"/>
      <c r="N1031"/>
      <c r="O1031"/>
      <c r="P1031"/>
      <c r="Q1031"/>
      <c r="R1031"/>
      <c r="S1031"/>
    </row>
    <row r="1032" spans="1:19" s="206" customFormat="1" ht="15.75" hidden="1" x14ac:dyDescent="0.25">
      <c r="A1032"/>
      <c r="B1032"/>
      <c r="C1032"/>
      <c r="D1032"/>
      <c r="E1032"/>
      <c r="F1032"/>
      <c r="G1032"/>
      <c r="H1032"/>
      <c r="I1032"/>
      <c r="J1032"/>
      <c r="K1032"/>
      <c r="L1032"/>
      <c r="M1032"/>
      <c r="N1032"/>
      <c r="O1032"/>
      <c r="P1032"/>
      <c r="Q1032"/>
      <c r="R1032"/>
      <c r="S1032"/>
    </row>
    <row r="1033" spans="1:19" s="206" customFormat="1" ht="15.75" hidden="1" x14ac:dyDescent="0.25">
      <c r="A1033"/>
      <c r="B1033"/>
      <c r="C1033"/>
      <c r="D1033"/>
      <c r="E1033"/>
      <c r="F1033"/>
      <c r="G1033"/>
      <c r="H1033"/>
      <c r="I1033"/>
      <c r="J1033"/>
      <c r="K1033"/>
      <c r="L1033"/>
      <c r="M1033"/>
      <c r="N1033"/>
      <c r="O1033"/>
      <c r="P1033"/>
      <c r="Q1033"/>
      <c r="R1033"/>
      <c r="S1033"/>
    </row>
    <row r="1034" spans="1:19" s="206" customFormat="1" ht="15.75" hidden="1" x14ac:dyDescent="0.25">
      <c r="A1034"/>
      <c r="B1034"/>
      <c r="C1034"/>
      <c r="D1034"/>
      <c r="E1034"/>
      <c r="F1034"/>
      <c r="G1034"/>
      <c r="H1034"/>
      <c r="I1034"/>
      <c r="J1034"/>
      <c r="K1034"/>
      <c r="L1034"/>
      <c r="M1034"/>
      <c r="N1034"/>
      <c r="O1034"/>
      <c r="P1034"/>
      <c r="Q1034"/>
      <c r="R1034"/>
      <c r="S1034"/>
    </row>
    <row r="1035" spans="1:19" s="206" customFormat="1" ht="15.75" hidden="1" x14ac:dyDescent="0.25">
      <c r="A1035"/>
      <c r="B1035"/>
      <c r="C1035"/>
      <c r="D1035"/>
      <c r="E1035"/>
      <c r="F1035"/>
      <c r="G1035"/>
      <c r="H1035"/>
      <c r="I1035"/>
      <c r="J1035"/>
      <c r="K1035"/>
      <c r="L1035"/>
      <c r="M1035"/>
      <c r="N1035"/>
      <c r="O1035"/>
      <c r="P1035"/>
      <c r="Q1035"/>
      <c r="R1035"/>
      <c r="S1035"/>
    </row>
    <row r="1036" spans="1:19" s="206" customFormat="1" ht="15.75" hidden="1" x14ac:dyDescent="0.25">
      <c r="A1036"/>
      <c r="B1036"/>
      <c r="C1036"/>
      <c r="D1036"/>
      <c r="E1036"/>
      <c r="F1036"/>
      <c r="G1036"/>
      <c r="H1036"/>
      <c r="I1036"/>
      <c r="J1036"/>
      <c r="K1036"/>
      <c r="L1036"/>
      <c r="M1036"/>
      <c r="N1036"/>
      <c r="O1036"/>
      <c r="P1036"/>
      <c r="Q1036"/>
      <c r="R1036"/>
      <c r="S1036"/>
    </row>
    <row r="1037" spans="1:19" s="206" customFormat="1" ht="15.75" hidden="1" x14ac:dyDescent="0.25">
      <c r="A1037"/>
      <c r="B1037"/>
      <c r="C1037"/>
      <c r="D1037"/>
      <c r="E1037"/>
      <c r="F1037"/>
      <c r="G1037"/>
      <c r="H1037"/>
      <c r="I1037"/>
      <c r="J1037"/>
      <c r="K1037"/>
      <c r="L1037"/>
      <c r="M1037"/>
      <c r="N1037"/>
      <c r="O1037"/>
      <c r="P1037"/>
      <c r="Q1037"/>
      <c r="R1037"/>
      <c r="S1037"/>
    </row>
    <row r="1038" spans="1:19" s="206" customFormat="1" ht="15" hidden="1" customHeight="1" x14ac:dyDescent="0.25">
      <c r="A1038"/>
      <c r="B1038"/>
      <c r="C1038"/>
      <c r="D1038"/>
      <c r="E1038"/>
      <c r="F1038"/>
      <c r="G1038"/>
      <c r="H1038"/>
      <c r="I1038"/>
      <c r="J1038"/>
      <c r="K1038"/>
      <c r="L1038"/>
      <c r="M1038"/>
      <c r="N1038"/>
      <c r="O1038"/>
      <c r="P1038"/>
      <c r="Q1038"/>
      <c r="R1038"/>
      <c r="S1038"/>
    </row>
    <row r="1039" spans="1:19" s="206" customFormat="1" ht="15" hidden="1" customHeight="1" x14ac:dyDescent="0.25">
      <c r="A1039"/>
      <c r="B1039"/>
      <c r="C1039"/>
      <c r="D1039"/>
      <c r="E1039"/>
      <c r="F1039"/>
      <c r="G1039"/>
      <c r="H1039"/>
      <c r="I1039"/>
      <c r="J1039"/>
      <c r="K1039"/>
      <c r="L1039"/>
      <c r="M1039"/>
      <c r="N1039"/>
      <c r="O1039"/>
      <c r="P1039"/>
      <c r="Q1039"/>
      <c r="R1039"/>
      <c r="S1039"/>
    </row>
    <row r="1040" spans="1:19" s="206" customFormat="1" ht="15" hidden="1" customHeight="1" x14ac:dyDescent="0.25">
      <c r="A1040"/>
      <c r="B1040"/>
      <c r="C1040"/>
      <c r="D1040"/>
      <c r="E1040"/>
      <c r="F1040"/>
      <c r="G1040"/>
      <c r="H1040"/>
      <c r="I1040"/>
      <c r="J1040"/>
      <c r="K1040"/>
      <c r="L1040"/>
      <c r="M1040"/>
      <c r="N1040"/>
      <c r="O1040"/>
      <c r="P1040"/>
      <c r="Q1040"/>
      <c r="R1040"/>
      <c r="S1040"/>
    </row>
    <row r="1041" spans="1:19" s="206" customFormat="1" ht="80.099999999999994" hidden="1" customHeight="1" x14ac:dyDescent="0.25">
      <c r="A1041"/>
      <c r="B1041"/>
      <c r="C1041"/>
      <c r="D1041"/>
      <c r="E1041"/>
      <c r="F1041"/>
      <c r="G1041"/>
      <c r="H1041"/>
      <c r="I1041"/>
      <c r="J1041"/>
      <c r="K1041"/>
      <c r="L1041"/>
      <c r="M1041"/>
      <c r="N1041"/>
      <c r="O1041"/>
      <c r="P1041"/>
      <c r="Q1041"/>
      <c r="R1041"/>
      <c r="S1041"/>
    </row>
    <row r="1042" spans="1:19" s="206" customFormat="1" ht="15.75" hidden="1" x14ac:dyDescent="0.25">
      <c r="A1042"/>
      <c r="B1042"/>
      <c r="C1042"/>
      <c r="D1042"/>
      <c r="E1042"/>
      <c r="F1042"/>
      <c r="G1042"/>
      <c r="H1042"/>
      <c r="I1042"/>
      <c r="J1042"/>
      <c r="K1042"/>
      <c r="L1042"/>
      <c r="M1042"/>
      <c r="N1042"/>
      <c r="O1042"/>
      <c r="P1042"/>
      <c r="Q1042"/>
      <c r="R1042"/>
      <c r="S1042"/>
    </row>
    <row r="1043" spans="1:19" s="206" customFormat="1" ht="15.75" hidden="1" x14ac:dyDescent="0.25">
      <c r="A1043"/>
      <c r="B1043"/>
      <c r="C1043"/>
      <c r="D1043"/>
      <c r="E1043"/>
      <c r="F1043"/>
      <c r="G1043"/>
      <c r="H1043"/>
      <c r="I1043"/>
      <c r="J1043"/>
      <c r="K1043"/>
      <c r="L1043"/>
      <c r="M1043"/>
      <c r="N1043"/>
      <c r="O1043"/>
      <c r="P1043"/>
      <c r="Q1043"/>
      <c r="R1043"/>
      <c r="S1043"/>
    </row>
    <row r="1044" spans="1:19" s="206" customFormat="1" ht="15.75" hidden="1" x14ac:dyDescent="0.25">
      <c r="A1044"/>
      <c r="B1044"/>
      <c r="C1044"/>
      <c r="D1044"/>
      <c r="E1044"/>
      <c r="F1044"/>
      <c r="G1044"/>
      <c r="H1044"/>
      <c r="I1044"/>
      <c r="J1044"/>
      <c r="K1044"/>
      <c r="L1044"/>
      <c r="M1044"/>
      <c r="N1044"/>
      <c r="O1044"/>
      <c r="P1044"/>
      <c r="Q1044"/>
      <c r="R1044"/>
      <c r="S1044"/>
    </row>
    <row r="1045" spans="1:19" s="206" customFormat="1" ht="15.75" hidden="1" x14ac:dyDescent="0.25">
      <c r="A1045"/>
      <c r="B1045"/>
      <c r="C1045"/>
      <c r="D1045"/>
      <c r="E1045"/>
      <c r="F1045"/>
      <c r="G1045"/>
      <c r="H1045"/>
      <c r="I1045"/>
      <c r="J1045"/>
      <c r="K1045"/>
      <c r="L1045"/>
      <c r="M1045"/>
      <c r="N1045"/>
      <c r="O1045"/>
      <c r="P1045"/>
      <c r="Q1045"/>
      <c r="R1045"/>
      <c r="S1045"/>
    </row>
    <row r="1046" spans="1:19" s="206" customFormat="1" ht="15.75" hidden="1" x14ac:dyDescent="0.25">
      <c r="A1046"/>
      <c r="B1046"/>
      <c r="C1046"/>
      <c r="D1046"/>
      <c r="E1046"/>
      <c r="F1046"/>
      <c r="G1046"/>
      <c r="H1046"/>
      <c r="I1046"/>
      <c r="J1046"/>
      <c r="K1046"/>
      <c r="L1046"/>
      <c r="M1046"/>
      <c r="N1046"/>
      <c r="O1046"/>
      <c r="P1046"/>
      <c r="Q1046"/>
      <c r="R1046"/>
      <c r="S1046"/>
    </row>
    <row r="1047" spans="1:19" s="206" customFormat="1" ht="15.75" hidden="1" x14ac:dyDescent="0.25">
      <c r="A1047"/>
      <c r="B1047"/>
      <c r="C1047"/>
      <c r="D1047"/>
      <c r="E1047"/>
      <c r="F1047"/>
      <c r="G1047"/>
      <c r="H1047"/>
      <c r="I1047"/>
      <c r="J1047"/>
      <c r="K1047"/>
      <c r="L1047"/>
      <c r="M1047"/>
      <c r="N1047"/>
      <c r="O1047"/>
      <c r="P1047"/>
      <c r="Q1047"/>
      <c r="R1047"/>
      <c r="S1047"/>
    </row>
    <row r="1048" spans="1:19" s="206" customFormat="1" ht="15.75" hidden="1" x14ac:dyDescent="0.25">
      <c r="A1048"/>
      <c r="B1048"/>
      <c r="C1048"/>
      <c r="D1048"/>
      <c r="E1048"/>
      <c r="F1048"/>
      <c r="G1048"/>
      <c r="H1048"/>
      <c r="I1048"/>
      <c r="J1048"/>
      <c r="K1048"/>
      <c r="L1048"/>
      <c r="M1048"/>
      <c r="N1048"/>
      <c r="O1048"/>
      <c r="P1048"/>
      <c r="Q1048"/>
      <c r="R1048"/>
      <c r="S1048"/>
    </row>
    <row r="1049" spans="1:19" s="206" customFormat="1" ht="15.75" hidden="1" x14ac:dyDescent="0.25">
      <c r="A1049"/>
      <c r="B1049"/>
      <c r="C1049"/>
      <c r="D1049"/>
      <c r="E1049"/>
      <c r="F1049"/>
      <c r="G1049"/>
      <c r="H1049"/>
      <c r="I1049"/>
      <c r="J1049"/>
      <c r="K1049"/>
      <c r="L1049"/>
      <c r="M1049"/>
      <c r="N1049"/>
      <c r="O1049"/>
      <c r="P1049"/>
      <c r="Q1049"/>
      <c r="R1049"/>
      <c r="S1049"/>
    </row>
    <row r="1050" spans="1:19" s="206" customFormat="1" ht="15.75" hidden="1" x14ac:dyDescent="0.25">
      <c r="A1050"/>
      <c r="B1050"/>
      <c r="C1050"/>
      <c r="D1050"/>
      <c r="E1050"/>
      <c r="F1050"/>
      <c r="G1050"/>
      <c r="H1050"/>
      <c r="I1050"/>
      <c r="J1050"/>
      <c r="K1050"/>
      <c r="L1050"/>
      <c r="M1050"/>
      <c r="N1050"/>
      <c r="O1050"/>
      <c r="P1050"/>
      <c r="Q1050"/>
      <c r="R1050"/>
      <c r="S1050"/>
    </row>
    <row r="1051" spans="1:19" s="206" customFormat="1" ht="15.75" hidden="1" x14ac:dyDescent="0.25">
      <c r="A1051"/>
      <c r="B1051"/>
      <c r="C1051"/>
      <c r="D1051"/>
      <c r="E1051"/>
      <c r="F1051"/>
      <c r="G1051"/>
      <c r="H1051"/>
      <c r="I1051"/>
      <c r="J1051"/>
      <c r="K1051"/>
      <c r="L1051"/>
      <c r="M1051"/>
      <c r="N1051"/>
      <c r="O1051"/>
      <c r="P1051"/>
      <c r="Q1051"/>
      <c r="R1051"/>
      <c r="S1051"/>
    </row>
    <row r="1052" spans="1:19" s="206" customFormat="1" ht="15.75" hidden="1" x14ac:dyDescent="0.25">
      <c r="A1052"/>
      <c r="B1052"/>
      <c r="C1052"/>
      <c r="D1052"/>
      <c r="E1052"/>
      <c r="F1052"/>
      <c r="G1052"/>
      <c r="H1052"/>
      <c r="I1052"/>
      <c r="J1052"/>
      <c r="K1052"/>
      <c r="L1052"/>
      <c r="M1052"/>
      <c r="N1052"/>
      <c r="O1052"/>
      <c r="P1052"/>
      <c r="Q1052"/>
      <c r="R1052"/>
      <c r="S1052"/>
    </row>
    <row r="1053" spans="1:19" s="206" customFormat="1" ht="15.75" hidden="1" x14ac:dyDescent="0.25">
      <c r="A1053"/>
      <c r="B1053"/>
      <c r="C1053"/>
      <c r="D1053"/>
      <c r="E1053"/>
      <c r="F1053"/>
      <c r="G1053"/>
      <c r="H1053"/>
      <c r="I1053"/>
      <c r="J1053"/>
      <c r="K1053"/>
      <c r="L1053"/>
      <c r="M1053"/>
      <c r="N1053"/>
      <c r="O1053"/>
      <c r="P1053"/>
      <c r="Q1053"/>
      <c r="R1053"/>
      <c r="S1053"/>
    </row>
    <row r="1054" spans="1:19" s="206" customFormat="1" ht="15.75" hidden="1" x14ac:dyDescent="0.25">
      <c r="A1054"/>
      <c r="B1054"/>
      <c r="C1054"/>
      <c r="D1054"/>
      <c r="E1054"/>
      <c r="F1054"/>
      <c r="G1054"/>
      <c r="H1054"/>
      <c r="I1054"/>
      <c r="J1054"/>
      <c r="K1054"/>
      <c r="L1054"/>
      <c r="M1054"/>
      <c r="N1054"/>
      <c r="O1054"/>
      <c r="P1054"/>
      <c r="Q1054"/>
      <c r="R1054"/>
      <c r="S1054"/>
    </row>
    <row r="1055" spans="1:19" s="206" customFormat="1" ht="15.75" hidden="1" x14ac:dyDescent="0.25">
      <c r="A1055"/>
      <c r="B1055"/>
      <c r="C1055"/>
      <c r="D1055"/>
      <c r="E1055"/>
      <c r="F1055"/>
      <c r="G1055"/>
      <c r="H1055"/>
      <c r="I1055"/>
      <c r="J1055"/>
      <c r="K1055"/>
      <c r="L1055"/>
      <c r="M1055"/>
      <c r="N1055"/>
      <c r="O1055"/>
      <c r="P1055"/>
      <c r="Q1055"/>
      <c r="R1055"/>
      <c r="S1055"/>
    </row>
    <row r="1056" spans="1:19" s="206" customFormat="1" ht="15.75" hidden="1" x14ac:dyDescent="0.25">
      <c r="A1056"/>
      <c r="B1056"/>
      <c r="C1056"/>
      <c r="D1056"/>
      <c r="E1056"/>
      <c r="F1056"/>
      <c r="G1056"/>
      <c r="H1056"/>
      <c r="I1056"/>
      <c r="J1056"/>
      <c r="K1056"/>
      <c r="L1056"/>
      <c r="M1056"/>
      <c r="N1056"/>
      <c r="O1056"/>
      <c r="P1056"/>
      <c r="Q1056"/>
      <c r="R1056"/>
      <c r="S1056"/>
    </row>
    <row r="1057" spans="1:19" s="206" customFormat="1" ht="15.75" hidden="1" x14ac:dyDescent="0.25">
      <c r="A1057"/>
      <c r="B1057"/>
      <c r="C1057"/>
      <c r="D1057"/>
      <c r="E1057"/>
      <c r="F1057"/>
      <c r="G1057"/>
      <c r="H1057"/>
      <c r="I1057"/>
      <c r="J1057"/>
      <c r="K1057"/>
      <c r="L1057"/>
      <c r="M1057"/>
      <c r="N1057"/>
      <c r="O1057"/>
      <c r="P1057"/>
      <c r="Q1057"/>
      <c r="R1057"/>
      <c r="S1057"/>
    </row>
    <row r="1058" spans="1:19" s="206" customFormat="1" ht="15.75" hidden="1" x14ac:dyDescent="0.25">
      <c r="A1058"/>
      <c r="B1058"/>
      <c r="C1058"/>
      <c r="D1058"/>
      <c r="E1058"/>
      <c r="F1058"/>
      <c r="G1058"/>
      <c r="H1058"/>
      <c r="I1058"/>
      <c r="J1058"/>
      <c r="K1058"/>
      <c r="L1058"/>
      <c r="M1058"/>
      <c r="N1058"/>
      <c r="O1058"/>
      <c r="P1058"/>
      <c r="Q1058"/>
      <c r="R1058"/>
      <c r="S1058"/>
    </row>
    <row r="1059" spans="1:19" s="206" customFormat="1" ht="15.75" hidden="1" x14ac:dyDescent="0.25">
      <c r="A1059"/>
      <c r="B1059"/>
      <c r="C1059"/>
      <c r="D1059"/>
      <c r="E1059"/>
      <c r="F1059"/>
      <c r="G1059"/>
      <c r="H1059"/>
      <c r="I1059"/>
      <c r="J1059"/>
      <c r="K1059"/>
      <c r="L1059"/>
      <c r="M1059"/>
      <c r="N1059"/>
      <c r="O1059"/>
      <c r="P1059"/>
      <c r="Q1059"/>
      <c r="R1059"/>
      <c r="S1059"/>
    </row>
    <row r="1060" spans="1:19" s="206" customFormat="1" ht="15.75" hidden="1" x14ac:dyDescent="0.25">
      <c r="A1060"/>
      <c r="B1060"/>
      <c r="C1060"/>
      <c r="D1060"/>
      <c r="E1060"/>
      <c r="F1060"/>
      <c r="G1060"/>
      <c r="H1060"/>
      <c r="I1060"/>
      <c r="J1060"/>
      <c r="K1060"/>
      <c r="L1060"/>
      <c r="M1060"/>
      <c r="N1060"/>
      <c r="O1060"/>
      <c r="P1060"/>
      <c r="Q1060"/>
      <c r="R1060"/>
      <c r="S1060"/>
    </row>
    <row r="1061" spans="1:19" s="206" customFormat="1" ht="15.75" hidden="1" x14ac:dyDescent="0.25">
      <c r="A1061"/>
      <c r="B1061"/>
      <c r="C1061"/>
      <c r="D1061"/>
      <c r="E1061"/>
      <c r="F1061"/>
      <c r="G1061"/>
      <c r="H1061"/>
      <c r="I1061"/>
      <c r="J1061"/>
      <c r="K1061"/>
      <c r="L1061"/>
      <c r="M1061"/>
      <c r="N1061"/>
      <c r="O1061"/>
      <c r="P1061"/>
      <c r="Q1061"/>
      <c r="R1061"/>
      <c r="S1061"/>
    </row>
    <row r="1062" spans="1:19" s="206" customFormat="1" ht="15" hidden="1" customHeight="1" x14ac:dyDescent="0.25">
      <c r="A1062"/>
      <c r="B1062"/>
      <c r="C1062"/>
      <c r="D1062"/>
      <c r="E1062"/>
      <c r="F1062"/>
      <c r="G1062"/>
      <c r="H1062"/>
      <c r="I1062"/>
      <c r="J1062"/>
      <c r="K1062"/>
      <c r="L1062"/>
      <c r="M1062"/>
      <c r="N1062"/>
      <c r="O1062"/>
      <c r="P1062"/>
      <c r="Q1062"/>
      <c r="R1062"/>
      <c r="S1062"/>
    </row>
    <row r="1063" spans="1:19" s="206" customFormat="1" ht="15" hidden="1" customHeight="1" x14ac:dyDescent="0.25">
      <c r="A1063"/>
      <c r="B1063"/>
      <c r="C1063"/>
      <c r="D1063"/>
      <c r="E1063"/>
      <c r="F1063"/>
      <c r="G1063"/>
      <c r="H1063"/>
      <c r="I1063"/>
      <c r="J1063"/>
      <c r="K1063"/>
      <c r="L1063"/>
      <c r="M1063"/>
      <c r="N1063"/>
      <c r="O1063"/>
      <c r="P1063"/>
      <c r="Q1063"/>
      <c r="R1063"/>
      <c r="S1063"/>
    </row>
    <row r="1064" spans="1:19" s="206" customFormat="1" ht="15.75" hidden="1" x14ac:dyDescent="0.25">
      <c r="A1064"/>
      <c r="B1064"/>
      <c r="C1064"/>
      <c r="D1064"/>
      <c r="E1064"/>
      <c r="F1064"/>
      <c r="G1064"/>
      <c r="H1064"/>
      <c r="I1064"/>
      <c r="J1064"/>
      <c r="K1064"/>
      <c r="L1064"/>
      <c r="M1064"/>
      <c r="N1064"/>
      <c r="O1064"/>
      <c r="P1064"/>
      <c r="Q1064"/>
      <c r="R1064"/>
      <c r="S1064"/>
    </row>
    <row r="1065" spans="1:19" s="206" customFormat="1" ht="37.5" hidden="1" customHeight="1" x14ac:dyDescent="0.25">
      <c r="A1065"/>
      <c r="B1065"/>
      <c r="C1065"/>
      <c r="D1065"/>
      <c r="E1065"/>
      <c r="F1065"/>
      <c r="G1065"/>
      <c r="H1065"/>
      <c r="I1065"/>
      <c r="J1065"/>
      <c r="K1065"/>
      <c r="L1065"/>
      <c r="M1065"/>
      <c r="N1065"/>
      <c r="O1065"/>
      <c r="P1065"/>
      <c r="Q1065"/>
      <c r="R1065"/>
      <c r="S1065"/>
    </row>
    <row r="1066" spans="1:19" s="206" customFormat="1" ht="80.099999999999994" hidden="1" customHeight="1" x14ac:dyDescent="0.25">
      <c r="A1066"/>
      <c r="B1066"/>
      <c r="C1066"/>
      <c r="D1066"/>
      <c r="E1066"/>
      <c r="F1066"/>
      <c r="G1066"/>
      <c r="H1066"/>
      <c r="I1066"/>
      <c r="J1066"/>
      <c r="K1066"/>
      <c r="L1066"/>
      <c r="M1066"/>
      <c r="N1066"/>
      <c r="O1066"/>
      <c r="P1066"/>
      <c r="Q1066"/>
      <c r="R1066"/>
      <c r="S1066"/>
    </row>
    <row r="1067" spans="1:19" s="206" customFormat="1" ht="15.75" hidden="1" x14ac:dyDescent="0.25">
      <c r="A1067"/>
      <c r="B1067"/>
      <c r="C1067"/>
      <c r="D1067"/>
      <c r="E1067"/>
      <c r="F1067"/>
      <c r="G1067"/>
      <c r="H1067"/>
      <c r="I1067"/>
      <c r="J1067"/>
      <c r="K1067"/>
      <c r="L1067"/>
      <c r="M1067"/>
      <c r="N1067"/>
      <c r="O1067"/>
      <c r="P1067"/>
      <c r="Q1067"/>
      <c r="R1067"/>
      <c r="S1067"/>
    </row>
    <row r="1068" spans="1:19" s="206" customFormat="1" ht="15" hidden="1" customHeight="1" x14ac:dyDescent="0.25">
      <c r="A1068"/>
      <c r="B1068"/>
      <c r="C1068"/>
      <c r="D1068"/>
      <c r="E1068"/>
      <c r="F1068"/>
      <c r="G1068"/>
      <c r="H1068"/>
      <c r="I1068"/>
      <c r="J1068"/>
      <c r="K1068"/>
      <c r="L1068"/>
      <c r="M1068"/>
      <c r="N1068"/>
      <c r="O1068"/>
      <c r="P1068"/>
      <c r="Q1068"/>
      <c r="R1068"/>
      <c r="S1068"/>
    </row>
    <row r="1069" spans="1:19" s="206" customFormat="1" ht="15.75" hidden="1" x14ac:dyDescent="0.25">
      <c r="A1069"/>
      <c r="B1069"/>
      <c r="C1069"/>
      <c r="D1069"/>
      <c r="E1069"/>
      <c r="F1069"/>
      <c r="G1069"/>
      <c r="H1069"/>
      <c r="I1069"/>
      <c r="J1069"/>
      <c r="K1069"/>
      <c r="L1069"/>
      <c r="M1069"/>
      <c r="N1069"/>
      <c r="O1069"/>
      <c r="P1069"/>
      <c r="Q1069"/>
      <c r="R1069"/>
      <c r="S1069"/>
    </row>
    <row r="1070" spans="1:19" s="206" customFormat="1" ht="24" hidden="1" customHeight="1" x14ac:dyDescent="0.25">
      <c r="A1070"/>
      <c r="B1070"/>
      <c r="C1070"/>
      <c r="D1070"/>
      <c r="E1070"/>
      <c r="F1070"/>
      <c r="G1070"/>
      <c r="H1070"/>
      <c r="I1070"/>
      <c r="J1070"/>
      <c r="K1070"/>
      <c r="L1070"/>
      <c r="M1070"/>
      <c r="N1070"/>
      <c r="O1070"/>
      <c r="P1070"/>
      <c r="Q1070"/>
      <c r="R1070"/>
      <c r="S1070"/>
    </row>
    <row r="1071" spans="1:19" s="206" customFormat="1" ht="80.099999999999994" hidden="1" customHeight="1" x14ac:dyDescent="0.25">
      <c r="A1071"/>
      <c r="B1071"/>
      <c r="C1071"/>
      <c r="D1071"/>
      <c r="E1071"/>
      <c r="F1071"/>
      <c r="G1071"/>
      <c r="H1071"/>
      <c r="I1071"/>
      <c r="J1071"/>
      <c r="K1071"/>
      <c r="L1071"/>
      <c r="M1071"/>
      <c r="N1071"/>
      <c r="O1071"/>
      <c r="P1071"/>
      <c r="Q1071"/>
      <c r="R1071"/>
      <c r="S1071"/>
    </row>
    <row r="1072" spans="1:19" s="206" customFormat="1" ht="15.75" hidden="1" x14ac:dyDescent="0.25">
      <c r="A1072"/>
      <c r="B1072"/>
      <c r="C1072"/>
      <c r="D1072"/>
      <c r="E1072"/>
      <c r="F1072"/>
      <c r="G1072"/>
      <c r="H1072"/>
      <c r="I1072"/>
      <c r="J1072"/>
      <c r="K1072"/>
      <c r="L1072"/>
      <c r="M1072"/>
      <c r="N1072"/>
      <c r="O1072"/>
      <c r="P1072"/>
      <c r="Q1072"/>
      <c r="R1072"/>
      <c r="S1072"/>
    </row>
    <row r="1073" spans="1:19" s="206" customFormat="1" ht="15.75" hidden="1" x14ac:dyDescent="0.25">
      <c r="A1073"/>
      <c r="B1073"/>
      <c r="C1073"/>
      <c r="D1073"/>
      <c r="E1073"/>
      <c r="F1073"/>
      <c r="G1073"/>
      <c r="H1073"/>
      <c r="I1073"/>
      <c r="J1073"/>
      <c r="K1073"/>
      <c r="L1073"/>
      <c r="M1073"/>
      <c r="N1073"/>
      <c r="O1073"/>
      <c r="P1073"/>
      <c r="Q1073"/>
      <c r="R1073"/>
      <c r="S1073"/>
    </row>
    <row r="1074" spans="1:19" s="206" customFormat="1" ht="15.75" hidden="1" x14ac:dyDescent="0.25">
      <c r="A1074"/>
      <c r="B1074"/>
      <c r="C1074"/>
      <c r="D1074"/>
      <c r="E1074"/>
      <c r="F1074"/>
      <c r="G1074"/>
      <c r="H1074"/>
      <c r="I1074"/>
      <c r="J1074"/>
      <c r="K1074"/>
      <c r="L1074"/>
      <c r="M1074"/>
      <c r="N1074"/>
      <c r="O1074"/>
      <c r="P1074"/>
      <c r="Q1074"/>
      <c r="R1074"/>
      <c r="S1074"/>
    </row>
    <row r="1075" spans="1:19" s="206" customFormat="1" ht="15.75" hidden="1" x14ac:dyDescent="0.25">
      <c r="A1075"/>
      <c r="B1075"/>
      <c r="C1075"/>
      <c r="D1075"/>
      <c r="E1075"/>
      <c r="F1075"/>
      <c r="G1075"/>
      <c r="H1075"/>
      <c r="I1075"/>
      <c r="J1075"/>
      <c r="K1075"/>
      <c r="L1075"/>
      <c r="M1075"/>
      <c r="N1075"/>
      <c r="O1075"/>
      <c r="P1075"/>
      <c r="Q1075"/>
      <c r="R1075"/>
      <c r="S1075"/>
    </row>
    <row r="1076" spans="1:19" s="206" customFormat="1" ht="15.75" hidden="1" x14ac:dyDescent="0.25">
      <c r="A1076"/>
      <c r="B1076"/>
      <c r="C1076"/>
      <c r="D1076"/>
      <c r="E1076"/>
      <c r="F1076"/>
      <c r="G1076"/>
      <c r="H1076"/>
      <c r="I1076"/>
      <c r="J1076"/>
      <c r="K1076"/>
      <c r="L1076"/>
      <c r="M1076"/>
      <c r="N1076"/>
      <c r="O1076"/>
      <c r="P1076"/>
      <c r="Q1076"/>
      <c r="R1076"/>
      <c r="S1076"/>
    </row>
    <row r="1077" spans="1:19" s="206" customFormat="1" ht="15.75" hidden="1" x14ac:dyDescent="0.25">
      <c r="A1077"/>
      <c r="B1077"/>
      <c r="C1077"/>
      <c r="D1077"/>
      <c r="E1077"/>
      <c r="F1077"/>
      <c r="G1077"/>
      <c r="H1077"/>
      <c r="I1077"/>
      <c r="J1077"/>
      <c r="K1077"/>
      <c r="L1077"/>
      <c r="M1077"/>
      <c r="N1077"/>
      <c r="O1077"/>
      <c r="P1077"/>
      <c r="Q1077"/>
      <c r="R1077"/>
      <c r="S1077"/>
    </row>
    <row r="1078" spans="1:19" s="206" customFormat="1" ht="15.75" hidden="1" x14ac:dyDescent="0.25">
      <c r="A1078"/>
      <c r="B1078"/>
      <c r="C1078"/>
      <c r="D1078"/>
      <c r="E1078"/>
      <c r="F1078"/>
      <c r="G1078"/>
      <c r="H1078"/>
      <c r="I1078"/>
      <c r="J1078"/>
      <c r="K1078"/>
      <c r="L1078"/>
      <c r="M1078"/>
      <c r="N1078"/>
      <c r="O1078"/>
      <c r="P1078"/>
      <c r="Q1078"/>
      <c r="R1078"/>
      <c r="S1078"/>
    </row>
    <row r="1079" spans="1:19" s="206" customFormat="1" ht="15.75" hidden="1" x14ac:dyDescent="0.25">
      <c r="A1079"/>
      <c r="B1079"/>
      <c r="C1079"/>
      <c r="D1079"/>
      <c r="E1079"/>
      <c r="F1079"/>
      <c r="G1079"/>
      <c r="H1079"/>
      <c r="I1079"/>
      <c r="J1079"/>
      <c r="K1079"/>
      <c r="L1079"/>
      <c r="M1079"/>
      <c r="N1079"/>
      <c r="O1079"/>
      <c r="P1079"/>
      <c r="Q1079"/>
      <c r="R1079"/>
      <c r="S1079"/>
    </row>
    <row r="1080" spans="1:19" s="206" customFormat="1" ht="15.75" hidden="1" x14ac:dyDescent="0.25">
      <c r="A1080"/>
      <c r="B1080"/>
      <c r="C1080"/>
      <c r="D1080"/>
      <c r="E1080"/>
      <c r="F1080"/>
      <c r="G1080"/>
      <c r="H1080"/>
      <c r="I1080"/>
      <c r="J1080"/>
      <c r="K1080"/>
      <c r="L1080"/>
      <c r="M1080"/>
      <c r="N1080"/>
      <c r="O1080"/>
      <c r="P1080"/>
      <c r="Q1080"/>
      <c r="R1080"/>
      <c r="S1080"/>
    </row>
    <row r="1081" spans="1:19" s="206" customFormat="1" ht="15.75" hidden="1" x14ac:dyDescent="0.25">
      <c r="A1081"/>
      <c r="B1081"/>
      <c r="C1081"/>
      <c r="D1081"/>
      <c r="E1081"/>
      <c r="F1081"/>
      <c r="G1081"/>
      <c r="H1081"/>
      <c r="I1081"/>
      <c r="J1081"/>
      <c r="K1081"/>
      <c r="L1081"/>
      <c r="M1081"/>
      <c r="N1081"/>
      <c r="O1081"/>
      <c r="P1081"/>
      <c r="Q1081"/>
      <c r="R1081"/>
      <c r="S1081"/>
    </row>
    <row r="1082" spans="1:19" s="206" customFormat="1" ht="15.75" hidden="1" x14ac:dyDescent="0.25">
      <c r="A1082"/>
      <c r="B1082"/>
      <c r="C1082"/>
      <c r="D1082"/>
      <c r="E1082"/>
      <c r="F1082"/>
      <c r="G1082"/>
      <c r="H1082"/>
      <c r="I1082"/>
      <c r="J1082"/>
      <c r="K1082"/>
      <c r="L1082"/>
      <c r="M1082"/>
      <c r="N1082"/>
      <c r="O1082"/>
      <c r="P1082"/>
      <c r="Q1082"/>
      <c r="R1082"/>
      <c r="S1082"/>
    </row>
    <row r="1083" spans="1:19" s="206" customFormat="1" ht="15.75" hidden="1" x14ac:dyDescent="0.25">
      <c r="A1083"/>
      <c r="B1083"/>
      <c r="C1083"/>
      <c r="D1083"/>
      <c r="E1083"/>
      <c r="F1083"/>
      <c r="G1083"/>
      <c r="H1083"/>
      <c r="I1083"/>
      <c r="J1083"/>
      <c r="K1083"/>
      <c r="L1083"/>
      <c r="M1083"/>
      <c r="N1083"/>
      <c r="O1083"/>
      <c r="P1083"/>
      <c r="Q1083"/>
      <c r="R1083"/>
      <c r="S1083"/>
    </row>
    <row r="1084" spans="1:19" s="206" customFormat="1" ht="15.75" hidden="1" x14ac:dyDescent="0.25">
      <c r="A1084"/>
      <c r="B1084"/>
      <c r="C1084"/>
      <c r="D1084"/>
      <c r="E1084"/>
      <c r="F1084"/>
      <c r="G1084"/>
      <c r="H1084"/>
      <c r="I1084"/>
      <c r="J1084"/>
      <c r="K1084"/>
      <c r="L1084"/>
      <c r="M1084"/>
      <c r="N1084"/>
      <c r="O1084"/>
      <c r="P1084"/>
      <c r="Q1084"/>
      <c r="R1084"/>
      <c r="S1084"/>
    </row>
    <row r="1085" spans="1:19" s="206" customFormat="1" ht="15.75" hidden="1" x14ac:dyDescent="0.25">
      <c r="A1085"/>
      <c r="B1085"/>
      <c r="C1085"/>
      <c r="D1085"/>
      <c r="E1085"/>
      <c r="F1085"/>
      <c r="G1085"/>
      <c r="H1085"/>
      <c r="I1085"/>
      <c r="J1085"/>
      <c r="K1085"/>
      <c r="L1085"/>
      <c r="M1085"/>
      <c r="N1085"/>
      <c r="O1085"/>
      <c r="P1085"/>
      <c r="Q1085"/>
      <c r="R1085"/>
      <c r="S1085"/>
    </row>
    <row r="1086" spans="1:19" s="206" customFormat="1" ht="15.75" hidden="1" x14ac:dyDescent="0.25">
      <c r="A1086"/>
      <c r="B1086"/>
      <c r="C1086"/>
      <c r="D1086"/>
      <c r="E1086"/>
      <c r="F1086"/>
      <c r="G1086"/>
      <c r="H1086"/>
      <c r="I1086"/>
      <c r="J1086"/>
      <c r="K1086"/>
      <c r="L1086"/>
      <c r="M1086"/>
      <c r="N1086"/>
      <c r="O1086"/>
      <c r="P1086"/>
      <c r="Q1086"/>
      <c r="R1086"/>
      <c r="S1086"/>
    </row>
    <row r="1087" spans="1:19" s="206" customFormat="1" ht="15.75" hidden="1" x14ac:dyDescent="0.25">
      <c r="A1087"/>
      <c r="B1087"/>
      <c r="C1087"/>
      <c r="D1087"/>
      <c r="E1087"/>
      <c r="F1087"/>
      <c r="G1087"/>
      <c r="H1087"/>
      <c r="I1087"/>
      <c r="J1087"/>
      <c r="K1087"/>
      <c r="L1087"/>
      <c r="M1087"/>
      <c r="N1087"/>
      <c r="O1087"/>
      <c r="P1087"/>
      <c r="Q1087"/>
      <c r="R1087"/>
      <c r="S1087"/>
    </row>
    <row r="1088" spans="1:19" s="206" customFormat="1" ht="15.75" hidden="1" x14ac:dyDescent="0.25">
      <c r="A1088"/>
      <c r="B1088"/>
      <c r="C1088"/>
      <c r="D1088"/>
      <c r="E1088"/>
      <c r="F1088"/>
      <c r="G1088"/>
      <c r="H1088"/>
      <c r="I1088"/>
      <c r="J1088"/>
      <c r="K1088"/>
      <c r="L1088"/>
      <c r="M1088"/>
      <c r="N1088"/>
      <c r="O1088"/>
      <c r="P1088"/>
      <c r="Q1088"/>
      <c r="R1088"/>
      <c r="S1088"/>
    </row>
    <row r="1089" spans="1:19" s="206" customFormat="1" ht="15.75" hidden="1" x14ac:dyDescent="0.25">
      <c r="A1089"/>
      <c r="B1089"/>
      <c r="C1089"/>
      <c r="D1089"/>
      <c r="E1089"/>
      <c r="F1089"/>
      <c r="G1089"/>
      <c r="H1089"/>
      <c r="I1089"/>
      <c r="J1089"/>
      <c r="K1089"/>
      <c r="L1089"/>
      <c r="M1089"/>
      <c r="N1089"/>
      <c r="O1089"/>
      <c r="P1089"/>
      <c r="Q1089"/>
      <c r="R1089"/>
      <c r="S1089"/>
    </row>
    <row r="1090" spans="1:19" s="206" customFormat="1" ht="15.75" hidden="1" x14ac:dyDescent="0.25">
      <c r="A1090"/>
      <c r="B1090"/>
      <c r="C1090"/>
      <c r="D1090"/>
      <c r="E1090"/>
      <c r="F1090"/>
      <c r="G1090"/>
      <c r="H1090"/>
      <c r="I1090"/>
      <c r="J1090"/>
      <c r="K1090"/>
      <c r="L1090"/>
      <c r="M1090"/>
      <c r="N1090"/>
      <c r="O1090"/>
      <c r="P1090"/>
      <c r="Q1090"/>
      <c r="R1090"/>
      <c r="S1090"/>
    </row>
    <row r="1091" spans="1:19" s="206" customFormat="1" ht="15.75" hidden="1" x14ac:dyDescent="0.25">
      <c r="A1091"/>
      <c r="B1091"/>
      <c r="C1091"/>
      <c r="D1091"/>
      <c r="E1091"/>
      <c r="F1091"/>
      <c r="G1091"/>
      <c r="H1091"/>
      <c r="I1091"/>
      <c r="J1091"/>
      <c r="K1091"/>
      <c r="L1091"/>
      <c r="M1091"/>
      <c r="N1091"/>
      <c r="O1091"/>
      <c r="P1091"/>
      <c r="Q1091"/>
      <c r="R1091"/>
      <c r="S1091"/>
    </row>
    <row r="1092" spans="1:19" s="206" customFormat="1" ht="15.75" hidden="1" x14ac:dyDescent="0.25">
      <c r="A1092"/>
      <c r="B1092"/>
      <c r="C1092"/>
      <c r="D1092"/>
      <c r="E1092"/>
      <c r="F1092"/>
      <c r="G1092"/>
      <c r="H1092"/>
      <c r="I1092"/>
      <c r="J1092"/>
      <c r="K1092"/>
      <c r="L1092"/>
      <c r="M1092"/>
      <c r="N1092"/>
      <c r="O1092"/>
      <c r="P1092"/>
      <c r="Q1092"/>
      <c r="R1092"/>
      <c r="S1092"/>
    </row>
    <row r="1093" spans="1:19" s="206" customFormat="1" ht="15.75" hidden="1" x14ac:dyDescent="0.25">
      <c r="A1093"/>
      <c r="B1093"/>
      <c r="C1093"/>
      <c r="D1093"/>
      <c r="E1093"/>
      <c r="F1093"/>
      <c r="G1093"/>
      <c r="H1093"/>
      <c r="I1093"/>
      <c r="J1093"/>
      <c r="K1093"/>
      <c r="L1093"/>
      <c r="M1093"/>
      <c r="N1093"/>
      <c r="O1093"/>
      <c r="P1093"/>
      <c r="Q1093"/>
      <c r="R1093"/>
      <c r="S1093"/>
    </row>
    <row r="1094" spans="1:19" s="206" customFormat="1" ht="15.75" hidden="1" x14ac:dyDescent="0.25">
      <c r="A1094"/>
      <c r="B1094"/>
      <c r="C1094"/>
      <c r="D1094"/>
      <c r="E1094"/>
      <c r="F1094"/>
      <c r="G1094"/>
      <c r="H1094"/>
      <c r="I1094"/>
      <c r="J1094"/>
      <c r="K1094"/>
      <c r="L1094"/>
      <c r="M1094"/>
      <c r="N1094"/>
      <c r="O1094"/>
      <c r="P1094"/>
      <c r="Q1094"/>
      <c r="R1094"/>
      <c r="S1094"/>
    </row>
    <row r="1095" spans="1:19" s="206" customFormat="1" ht="15.75" hidden="1" x14ac:dyDescent="0.25">
      <c r="A1095"/>
      <c r="B1095"/>
      <c r="C1095"/>
      <c r="D1095"/>
      <c r="E1095"/>
      <c r="F1095"/>
      <c r="G1095"/>
      <c r="H1095"/>
      <c r="I1095"/>
      <c r="J1095"/>
      <c r="K1095"/>
      <c r="L1095"/>
      <c r="M1095"/>
      <c r="N1095"/>
      <c r="O1095"/>
      <c r="P1095"/>
      <c r="Q1095"/>
      <c r="R1095"/>
      <c r="S1095"/>
    </row>
    <row r="1096" spans="1:19" s="206" customFormat="1" ht="15.75" hidden="1" x14ac:dyDescent="0.25">
      <c r="A1096"/>
      <c r="B1096"/>
      <c r="C1096"/>
      <c r="D1096"/>
      <c r="E1096"/>
      <c r="F1096"/>
      <c r="G1096"/>
      <c r="H1096"/>
      <c r="I1096"/>
      <c r="J1096"/>
      <c r="K1096"/>
      <c r="L1096"/>
      <c r="M1096"/>
      <c r="N1096"/>
      <c r="O1096"/>
      <c r="P1096"/>
      <c r="Q1096"/>
      <c r="R1096"/>
      <c r="S1096"/>
    </row>
    <row r="1097" spans="1:19" s="206" customFormat="1" ht="15.75" hidden="1" x14ac:dyDescent="0.25">
      <c r="A1097"/>
      <c r="B1097"/>
      <c r="C1097"/>
      <c r="D1097"/>
      <c r="E1097"/>
      <c r="F1097"/>
      <c r="G1097"/>
      <c r="H1097"/>
      <c r="I1097"/>
      <c r="J1097"/>
      <c r="K1097"/>
      <c r="L1097"/>
      <c r="M1097"/>
      <c r="N1097"/>
      <c r="O1097"/>
      <c r="P1097"/>
      <c r="Q1097"/>
      <c r="R1097"/>
      <c r="S1097"/>
    </row>
    <row r="1098" spans="1:19" s="206" customFormat="1" ht="15.75" hidden="1" x14ac:dyDescent="0.25">
      <c r="A1098"/>
      <c r="B1098"/>
      <c r="C1098"/>
      <c r="D1098"/>
      <c r="E1098"/>
      <c r="F1098"/>
      <c r="G1098"/>
      <c r="H1098"/>
      <c r="I1098"/>
      <c r="J1098"/>
      <c r="K1098"/>
      <c r="L1098"/>
      <c r="M1098"/>
      <c r="N1098"/>
      <c r="O1098"/>
      <c r="P1098"/>
      <c r="Q1098"/>
      <c r="R1098"/>
      <c r="S1098"/>
    </row>
    <row r="1099" spans="1:19" s="206" customFormat="1" ht="15.75" hidden="1" x14ac:dyDescent="0.25">
      <c r="A1099"/>
      <c r="B1099"/>
      <c r="C1099"/>
      <c r="D1099"/>
      <c r="E1099"/>
      <c r="F1099"/>
      <c r="G1099"/>
      <c r="H1099"/>
      <c r="I1099"/>
      <c r="J1099"/>
      <c r="K1099"/>
      <c r="L1099"/>
      <c r="M1099"/>
      <c r="N1099"/>
      <c r="O1099"/>
      <c r="P1099"/>
      <c r="Q1099"/>
      <c r="R1099"/>
      <c r="S1099"/>
    </row>
    <row r="1100" spans="1:19" s="206" customFormat="1" ht="15.75" hidden="1" x14ac:dyDescent="0.25">
      <c r="A1100"/>
      <c r="B1100"/>
      <c r="C1100"/>
      <c r="D1100"/>
      <c r="E1100"/>
      <c r="F1100"/>
      <c r="G1100"/>
      <c r="H1100"/>
      <c r="I1100"/>
      <c r="J1100"/>
      <c r="K1100"/>
      <c r="L1100"/>
      <c r="M1100"/>
      <c r="N1100"/>
      <c r="O1100"/>
      <c r="P1100"/>
      <c r="Q1100"/>
      <c r="R1100"/>
      <c r="S1100"/>
    </row>
    <row r="1101" spans="1:19" s="206" customFormat="1" ht="15.75" hidden="1" x14ac:dyDescent="0.25">
      <c r="A1101"/>
      <c r="B1101"/>
      <c r="C1101"/>
      <c r="D1101"/>
      <c r="E1101"/>
      <c r="F1101"/>
      <c r="G1101"/>
      <c r="H1101"/>
      <c r="I1101"/>
      <c r="J1101"/>
      <c r="K1101"/>
      <c r="L1101"/>
      <c r="M1101"/>
      <c r="N1101"/>
      <c r="O1101"/>
      <c r="P1101"/>
      <c r="Q1101"/>
      <c r="R1101"/>
      <c r="S1101"/>
    </row>
    <row r="1102" spans="1:19" s="206" customFormat="1" ht="15.75" hidden="1" x14ac:dyDescent="0.25">
      <c r="A1102"/>
      <c r="B1102"/>
      <c r="C1102"/>
      <c r="D1102"/>
      <c r="E1102"/>
      <c r="F1102"/>
      <c r="G1102"/>
      <c r="H1102"/>
      <c r="I1102"/>
      <c r="J1102"/>
      <c r="K1102"/>
      <c r="L1102"/>
      <c r="M1102"/>
      <c r="N1102"/>
      <c r="O1102"/>
      <c r="P1102"/>
      <c r="Q1102"/>
      <c r="R1102"/>
      <c r="S1102"/>
    </row>
    <row r="1103" spans="1:19" s="206" customFormat="1" ht="15.75" hidden="1" x14ac:dyDescent="0.25">
      <c r="A1103"/>
      <c r="B1103"/>
      <c r="C1103"/>
      <c r="D1103"/>
      <c r="E1103"/>
      <c r="F1103"/>
      <c r="G1103"/>
      <c r="H1103"/>
      <c r="I1103"/>
      <c r="J1103"/>
      <c r="K1103"/>
      <c r="L1103"/>
      <c r="M1103"/>
      <c r="N1103"/>
      <c r="O1103"/>
      <c r="P1103"/>
      <c r="Q1103"/>
      <c r="R1103"/>
      <c r="S1103"/>
    </row>
    <row r="1104" spans="1:19" s="206" customFormat="1" ht="15" hidden="1" customHeight="1" x14ac:dyDescent="0.25">
      <c r="A1104"/>
      <c r="B1104"/>
      <c r="C1104"/>
      <c r="D1104"/>
      <c r="E1104"/>
      <c r="F1104"/>
      <c r="G1104"/>
      <c r="H1104"/>
      <c r="I1104"/>
      <c r="J1104"/>
      <c r="K1104"/>
      <c r="L1104"/>
      <c r="M1104"/>
      <c r="N1104"/>
      <c r="O1104"/>
      <c r="P1104"/>
      <c r="Q1104"/>
      <c r="R1104"/>
      <c r="S1104"/>
    </row>
    <row r="1105" spans="1:19" s="206" customFormat="1" ht="15" hidden="1" customHeight="1" x14ac:dyDescent="0.25">
      <c r="A1105"/>
      <c r="B1105"/>
      <c r="C1105"/>
      <c r="D1105"/>
      <c r="E1105"/>
      <c r="F1105"/>
      <c r="G1105"/>
      <c r="H1105"/>
      <c r="I1105"/>
      <c r="J1105"/>
      <c r="K1105"/>
      <c r="L1105"/>
      <c r="M1105"/>
      <c r="N1105"/>
      <c r="O1105"/>
      <c r="P1105"/>
      <c r="Q1105"/>
      <c r="R1105"/>
      <c r="S1105"/>
    </row>
    <row r="1106" spans="1:19" s="206" customFormat="1" ht="15" hidden="1" customHeight="1" x14ac:dyDescent="0.25">
      <c r="A1106"/>
      <c r="B1106"/>
      <c r="C1106"/>
      <c r="D1106"/>
      <c r="E1106"/>
      <c r="F1106"/>
      <c r="G1106"/>
      <c r="H1106"/>
      <c r="I1106"/>
      <c r="J1106"/>
      <c r="K1106"/>
      <c r="L1106"/>
      <c r="M1106"/>
      <c r="N1106"/>
      <c r="O1106"/>
      <c r="P1106"/>
      <c r="Q1106"/>
      <c r="R1106"/>
      <c r="S1106"/>
    </row>
    <row r="1107" spans="1:19" s="206" customFormat="1" ht="80.099999999999994" hidden="1" customHeight="1" x14ac:dyDescent="0.25">
      <c r="A1107"/>
      <c r="B1107"/>
      <c r="C1107"/>
      <c r="D1107"/>
      <c r="E1107"/>
      <c r="F1107"/>
      <c r="G1107"/>
      <c r="H1107"/>
      <c r="I1107"/>
      <c r="J1107"/>
      <c r="K1107"/>
      <c r="L1107"/>
      <c r="M1107"/>
      <c r="N1107"/>
      <c r="O1107"/>
      <c r="P1107"/>
      <c r="Q1107"/>
      <c r="R1107"/>
      <c r="S1107"/>
    </row>
    <row r="1108" spans="1:19" s="206" customFormat="1" ht="15.75" hidden="1" x14ac:dyDescent="0.25">
      <c r="A1108"/>
      <c r="B1108"/>
      <c r="C1108"/>
      <c r="D1108"/>
      <c r="E1108"/>
      <c r="F1108"/>
      <c r="G1108"/>
      <c r="H1108"/>
      <c r="I1108"/>
      <c r="J1108"/>
      <c r="K1108"/>
      <c r="L1108"/>
      <c r="M1108"/>
      <c r="N1108"/>
      <c r="O1108"/>
      <c r="P1108"/>
      <c r="Q1108"/>
      <c r="R1108"/>
      <c r="S1108"/>
    </row>
    <row r="1109" spans="1:19" s="206" customFormat="1" ht="15.75" hidden="1" x14ac:dyDescent="0.25">
      <c r="A1109"/>
      <c r="B1109"/>
      <c r="C1109"/>
      <c r="D1109"/>
      <c r="E1109"/>
      <c r="F1109"/>
      <c r="G1109"/>
      <c r="H1109"/>
      <c r="I1109"/>
      <c r="J1109"/>
      <c r="K1109"/>
      <c r="L1109"/>
      <c r="M1109"/>
      <c r="N1109"/>
      <c r="O1109"/>
      <c r="P1109"/>
      <c r="Q1109"/>
      <c r="R1109"/>
      <c r="S1109"/>
    </row>
    <row r="1110" spans="1:19" s="206" customFormat="1" ht="15.75" hidden="1" x14ac:dyDescent="0.25">
      <c r="A1110"/>
      <c r="B1110"/>
      <c r="C1110"/>
      <c r="D1110"/>
      <c r="E1110"/>
      <c r="F1110"/>
      <c r="G1110"/>
      <c r="H1110"/>
      <c r="I1110"/>
      <c r="J1110"/>
      <c r="K1110"/>
      <c r="L1110"/>
      <c r="M1110"/>
      <c r="N1110"/>
      <c r="O1110"/>
      <c r="P1110"/>
      <c r="Q1110"/>
      <c r="R1110"/>
      <c r="S1110"/>
    </row>
    <row r="1111" spans="1:19" s="206" customFormat="1" ht="15.75" hidden="1" x14ac:dyDescent="0.25">
      <c r="A1111"/>
      <c r="B1111"/>
      <c r="C1111"/>
      <c r="D1111"/>
      <c r="E1111"/>
      <c r="F1111"/>
      <c r="G1111"/>
      <c r="H1111"/>
      <c r="I1111"/>
      <c r="J1111"/>
      <c r="K1111"/>
      <c r="L1111"/>
      <c r="M1111"/>
      <c r="N1111"/>
      <c r="O1111"/>
      <c r="P1111"/>
      <c r="Q1111"/>
      <c r="R1111"/>
      <c r="S1111"/>
    </row>
    <row r="1112" spans="1:19" s="206" customFormat="1" ht="15.75" hidden="1" x14ac:dyDescent="0.25">
      <c r="A1112"/>
      <c r="B1112"/>
      <c r="C1112"/>
      <c r="D1112"/>
      <c r="E1112"/>
      <c r="F1112"/>
      <c r="G1112"/>
      <c r="H1112"/>
      <c r="I1112"/>
      <c r="J1112"/>
      <c r="K1112"/>
      <c r="L1112"/>
      <c r="M1112"/>
      <c r="N1112"/>
      <c r="O1112"/>
      <c r="P1112"/>
      <c r="Q1112"/>
      <c r="R1112"/>
      <c r="S1112"/>
    </row>
    <row r="1113" spans="1:19" s="206" customFormat="1" ht="15.75" hidden="1" x14ac:dyDescent="0.25">
      <c r="A1113"/>
      <c r="B1113"/>
      <c r="C1113"/>
      <c r="D1113"/>
      <c r="E1113"/>
      <c r="F1113"/>
      <c r="G1113"/>
      <c r="H1113"/>
      <c r="I1113"/>
      <c r="J1113"/>
      <c r="K1113"/>
      <c r="L1113"/>
      <c r="M1113"/>
      <c r="N1113"/>
      <c r="O1113"/>
      <c r="P1113"/>
      <c r="Q1113"/>
      <c r="R1113"/>
      <c r="S1113"/>
    </row>
    <row r="1114" spans="1:19" s="206" customFormat="1" ht="15.75" hidden="1" x14ac:dyDescent="0.25">
      <c r="A1114"/>
      <c r="B1114"/>
      <c r="C1114"/>
      <c r="D1114"/>
      <c r="E1114"/>
      <c r="F1114"/>
      <c r="G1114"/>
      <c r="H1114"/>
      <c r="I1114"/>
      <c r="J1114"/>
      <c r="K1114"/>
      <c r="L1114"/>
      <c r="M1114"/>
      <c r="N1114"/>
      <c r="O1114"/>
      <c r="P1114"/>
      <c r="Q1114"/>
      <c r="R1114"/>
      <c r="S1114"/>
    </row>
    <row r="1115" spans="1:19" s="206" customFormat="1" ht="15.75" hidden="1" x14ac:dyDescent="0.25">
      <c r="A1115"/>
      <c r="B1115"/>
      <c r="C1115"/>
      <c r="D1115"/>
      <c r="E1115"/>
      <c r="F1115"/>
      <c r="G1115"/>
      <c r="H1115"/>
      <c r="I1115"/>
      <c r="J1115"/>
      <c r="K1115"/>
      <c r="L1115"/>
      <c r="M1115"/>
      <c r="N1115"/>
      <c r="O1115"/>
      <c r="P1115"/>
      <c r="Q1115"/>
      <c r="R1115"/>
      <c r="S1115"/>
    </row>
    <row r="1116" spans="1:19" s="206" customFormat="1" ht="15.75" hidden="1" x14ac:dyDescent="0.25">
      <c r="A1116"/>
      <c r="B1116"/>
      <c r="C1116"/>
      <c r="D1116"/>
      <c r="E1116"/>
      <c r="F1116"/>
      <c r="G1116"/>
      <c r="H1116"/>
      <c r="I1116"/>
      <c r="J1116"/>
      <c r="K1116"/>
      <c r="L1116"/>
      <c r="M1116"/>
      <c r="N1116"/>
      <c r="O1116"/>
      <c r="P1116"/>
      <c r="Q1116"/>
      <c r="R1116"/>
      <c r="S1116"/>
    </row>
    <row r="1117" spans="1:19" s="206" customFormat="1" ht="15.75" hidden="1" x14ac:dyDescent="0.25">
      <c r="A1117"/>
      <c r="B1117"/>
      <c r="C1117"/>
      <c r="D1117"/>
      <c r="E1117"/>
      <c r="F1117"/>
      <c r="G1117"/>
      <c r="H1117"/>
      <c r="I1117"/>
      <c r="J1117"/>
      <c r="K1117"/>
      <c r="L1117"/>
      <c r="M1117"/>
      <c r="N1117"/>
      <c r="O1117"/>
      <c r="P1117"/>
      <c r="Q1117"/>
      <c r="R1117"/>
      <c r="S1117"/>
    </row>
    <row r="1118" spans="1:19" s="206" customFormat="1" ht="15.75" hidden="1" x14ac:dyDescent="0.25">
      <c r="A1118"/>
      <c r="B1118"/>
      <c r="C1118"/>
      <c r="D1118"/>
      <c r="E1118"/>
      <c r="F1118"/>
      <c r="G1118"/>
      <c r="H1118"/>
      <c r="I1118"/>
      <c r="J1118"/>
      <c r="K1118"/>
      <c r="L1118"/>
      <c r="M1118"/>
      <c r="N1118"/>
      <c r="O1118"/>
      <c r="P1118"/>
      <c r="Q1118"/>
      <c r="R1118"/>
      <c r="S1118"/>
    </row>
    <row r="1119" spans="1:19" s="206" customFormat="1" ht="15.75" hidden="1" x14ac:dyDescent="0.25">
      <c r="A1119"/>
      <c r="B1119"/>
      <c r="C1119"/>
      <c r="D1119"/>
      <c r="E1119"/>
      <c r="F1119"/>
      <c r="G1119"/>
      <c r="H1119"/>
      <c r="I1119"/>
      <c r="J1119"/>
      <c r="K1119"/>
      <c r="L1119"/>
      <c r="M1119"/>
      <c r="N1119"/>
      <c r="O1119"/>
      <c r="P1119"/>
      <c r="Q1119"/>
      <c r="R1119"/>
      <c r="S1119"/>
    </row>
    <row r="1120" spans="1:19" s="206" customFormat="1" ht="15.75" hidden="1" x14ac:dyDescent="0.25">
      <c r="A1120"/>
      <c r="B1120"/>
      <c r="C1120"/>
      <c r="D1120"/>
      <c r="E1120"/>
      <c r="F1120"/>
      <c r="G1120"/>
      <c r="H1120"/>
      <c r="I1120"/>
      <c r="J1120"/>
      <c r="K1120"/>
      <c r="L1120"/>
      <c r="M1120"/>
      <c r="N1120"/>
      <c r="O1120"/>
      <c r="P1120"/>
      <c r="Q1120"/>
      <c r="R1120"/>
      <c r="S1120"/>
    </row>
    <row r="1121" spans="1:19" s="206" customFormat="1" ht="15.75" hidden="1" x14ac:dyDescent="0.25">
      <c r="A1121"/>
      <c r="B1121"/>
      <c r="C1121"/>
      <c r="D1121"/>
      <c r="E1121"/>
      <c r="F1121"/>
      <c r="G1121"/>
      <c r="H1121"/>
      <c r="I1121"/>
      <c r="J1121"/>
      <c r="K1121"/>
      <c r="L1121"/>
      <c r="M1121"/>
      <c r="N1121"/>
      <c r="O1121"/>
      <c r="P1121"/>
      <c r="Q1121"/>
      <c r="R1121"/>
      <c r="S1121"/>
    </row>
    <row r="1122" spans="1:19" s="206" customFormat="1" ht="15.75" hidden="1" x14ac:dyDescent="0.25">
      <c r="A1122"/>
      <c r="B1122"/>
      <c r="C1122"/>
      <c r="D1122"/>
      <c r="E1122"/>
      <c r="F1122"/>
      <c r="G1122"/>
      <c r="H1122"/>
      <c r="I1122"/>
      <c r="J1122"/>
      <c r="K1122"/>
      <c r="L1122"/>
      <c r="M1122"/>
      <c r="N1122"/>
      <c r="O1122"/>
      <c r="P1122"/>
      <c r="Q1122"/>
      <c r="R1122"/>
      <c r="S1122"/>
    </row>
    <row r="1123" spans="1:19" s="206" customFormat="1" ht="15.75" hidden="1" x14ac:dyDescent="0.25">
      <c r="A1123"/>
      <c r="B1123"/>
      <c r="C1123"/>
      <c r="D1123"/>
      <c r="E1123"/>
      <c r="F1123"/>
      <c r="G1123"/>
      <c r="H1123"/>
      <c r="I1123"/>
      <c r="J1123"/>
      <c r="K1123"/>
      <c r="L1123"/>
      <c r="M1123"/>
      <c r="N1123"/>
      <c r="O1123"/>
      <c r="P1123"/>
      <c r="Q1123"/>
      <c r="R1123"/>
      <c r="S1123"/>
    </row>
    <row r="1124" spans="1:19" s="206" customFormat="1" ht="15.75" hidden="1" x14ac:dyDescent="0.25">
      <c r="A1124"/>
      <c r="B1124"/>
      <c r="C1124"/>
      <c r="D1124"/>
      <c r="E1124"/>
      <c r="F1124"/>
      <c r="G1124"/>
      <c r="H1124"/>
      <c r="I1124"/>
      <c r="J1124"/>
      <c r="K1124"/>
      <c r="L1124"/>
      <c r="M1124"/>
      <c r="N1124"/>
      <c r="O1124"/>
      <c r="P1124"/>
      <c r="Q1124"/>
      <c r="R1124"/>
      <c r="S1124"/>
    </row>
    <row r="1125" spans="1:19" s="206" customFormat="1" ht="15.75" hidden="1" x14ac:dyDescent="0.25">
      <c r="A1125"/>
      <c r="B1125"/>
      <c r="C1125"/>
      <c r="D1125"/>
      <c r="E1125"/>
      <c r="F1125"/>
      <c r="G1125"/>
      <c r="H1125"/>
      <c r="I1125"/>
      <c r="J1125"/>
      <c r="K1125"/>
      <c r="L1125"/>
      <c r="M1125"/>
      <c r="N1125"/>
      <c r="O1125"/>
      <c r="P1125"/>
      <c r="Q1125"/>
      <c r="R1125"/>
      <c r="S1125"/>
    </row>
    <row r="1126" spans="1:19" s="206" customFormat="1" ht="15.75" hidden="1" x14ac:dyDescent="0.25">
      <c r="A1126"/>
      <c r="B1126"/>
      <c r="C1126"/>
      <c r="D1126"/>
      <c r="E1126"/>
      <c r="F1126"/>
      <c r="G1126"/>
      <c r="H1126"/>
      <c r="I1126"/>
      <c r="J1126"/>
      <c r="K1126"/>
      <c r="L1126"/>
      <c r="M1126"/>
      <c r="N1126"/>
      <c r="O1126"/>
      <c r="P1126"/>
      <c r="Q1126"/>
      <c r="R1126"/>
      <c r="S1126"/>
    </row>
    <row r="1127" spans="1:19" s="206" customFormat="1" ht="15.75" hidden="1" x14ac:dyDescent="0.25">
      <c r="A1127"/>
      <c r="B1127"/>
      <c r="C1127"/>
      <c r="D1127"/>
      <c r="E1127"/>
      <c r="F1127"/>
      <c r="G1127"/>
      <c r="H1127"/>
      <c r="I1127"/>
      <c r="J1127"/>
      <c r="K1127"/>
      <c r="L1127"/>
      <c r="M1127"/>
      <c r="N1127"/>
      <c r="O1127"/>
      <c r="P1127"/>
      <c r="Q1127"/>
      <c r="R1127"/>
      <c r="S1127"/>
    </row>
    <row r="1128" spans="1:19" s="206" customFormat="1" ht="15" hidden="1" customHeight="1" x14ac:dyDescent="0.25">
      <c r="A1128"/>
      <c r="B1128"/>
      <c r="C1128"/>
      <c r="D1128"/>
      <c r="E1128"/>
      <c r="F1128"/>
      <c r="G1128"/>
      <c r="H1128"/>
      <c r="I1128"/>
      <c r="J1128"/>
      <c r="K1128"/>
      <c r="L1128"/>
      <c r="M1128"/>
      <c r="N1128"/>
      <c r="O1128"/>
      <c r="P1128"/>
      <c r="Q1128"/>
      <c r="R1128"/>
      <c r="S1128"/>
    </row>
    <row r="1129" spans="1:19" s="206" customFormat="1" ht="15" hidden="1" customHeight="1" x14ac:dyDescent="0.25">
      <c r="A1129"/>
      <c r="B1129"/>
      <c r="C1129"/>
      <c r="D1129"/>
      <c r="E1129"/>
      <c r="F1129"/>
      <c r="G1129"/>
      <c r="H1129"/>
      <c r="I1129"/>
      <c r="J1129"/>
      <c r="K1129"/>
      <c r="L1129"/>
      <c r="M1129"/>
      <c r="N1129"/>
      <c r="O1129"/>
      <c r="P1129"/>
      <c r="Q1129"/>
      <c r="R1129"/>
      <c r="S1129"/>
    </row>
    <row r="1130" spans="1:19" s="206" customFormat="1" ht="15.75" hidden="1" x14ac:dyDescent="0.25">
      <c r="A1130"/>
      <c r="B1130"/>
      <c r="C1130"/>
      <c r="D1130"/>
      <c r="E1130"/>
      <c r="F1130"/>
      <c r="G1130"/>
      <c r="H1130"/>
      <c r="I1130"/>
      <c r="J1130"/>
      <c r="K1130"/>
      <c r="L1130"/>
      <c r="M1130"/>
      <c r="N1130"/>
      <c r="O1130"/>
      <c r="P1130"/>
      <c r="Q1130"/>
      <c r="R1130"/>
      <c r="S1130"/>
    </row>
    <row r="1131" spans="1:19" s="206" customFormat="1" ht="37.5" hidden="1" customHeight="1" x14ac:dyDescent="0.25">
      <c r="A1131"/>
      <c r="B1131"/>
      <c r="C1131"/>
      <c r="D1131"/>
      <c r="E1131"/>
      <c r="F1131"/>
      <c r="G1131"/>
      <c r="H1131"/>
      <c r="I1131"/>
      <c r="J1131"/>
      <c r="K1131"/>
      <c r="L1131"/>
      <c r="M1131"/>
      <c r="N1131"/>
      <c r="O1131"/>
      <c r="P1131"/>
      <c r="Q1131"/>
      <c r="R1131"/>
      <c r="S1131"/>
    </row>
    <row r="1132" spans="1:19" s="206" customFormat="1" ht="80.099999999999994" hidden="1" customHeight="1" x14ac:dyDescent="0.25">
      <c r="A1132"/>
      <c r="B1132"/>
      <c r="C1132"/>
      <c r="D1132"/>
      <c r="E1132"/>
      <c r="F1132"/>
      <c r="G1132"/>
      <c r="H1132"/>
      <c r="I1132"/>
      <c r="J1132"/>
      <c r="K1132"/>
      <c r="L1132"/>
      <c r="M1132"/>
      <c r="N1132"/>
      <c r="O1132"/>
      <c r="P1132"/>
      <c r="Q1132"/>
      <c r="R1132"/>
      <c r="S1132"/>
    </row>
    <row r="1133" spans="1:19" s="206" customFormat="1" ht="15.75" hidden="1" x14ac:dyDescent="0.25">
      <c r="A1133"/>
      <c r="B1133"/>
      <c r="C1133"/>
      <c r="D1133"/>
      <c r="E1133"/>
      <c r="F1133"/>
      <c r="G1133"/>
      <c r="H1133"/>
      <c r="I1133"/>
      <c r="J1133"/>
      <c r="K1133"/>
      <c r="L1133"/>
      <c r="M1133"/>
      <c r="N1133"/>
      <c r="O1133"/>
      <c r="P1133"/>
      <c r="Q1133"/>
      <c r="R1133"/>
      <c r="S1133"/>
    </row>
    <row r="1134" spans="1:19" s="206" customFormat="1" ht="15" hidden="1" customHeight="1" x14ac:dyDescent="0.25">
      <c r="A1134"/>
      <c r="B1134"/>
      <c r="C1134"/>
      <c r="D1134"/>
      <c r="E1134"/>
      <c r="F1134"/>
      <c r="G1134"/>
      <c r="H1134"/>
      <c r="I1134"/>
      <c r="J1134"/>
      <c r="K1134"/>
      <c r="L1134"/>
      <c r="M1134"/>
      <c r="N1134"/>
      <c r="O1134"/>
      <c r="P1134"/>
      <c r="Q1134"/>
      <c r="R1134"/>
      <c r="S1134"/>
    </row>
    <row r="1135" spans="1:19" s="206" customFormat="1" ht="15.75" hidden="1" x14ac:dyDescent="0.25">
      <c r="A1135"/>
      <c r="B1135"/>
      <c r="C1135"/>
      <c r="D1135"/>
      <c r="E1135"/>
      <c r="F1135"/>
      <c r="G1135"/>
      <c r="H1135"/>
      <c r="I1135"/>
      <c r="J1135"/>
      <c r="K1135"/>
      <c r="L1135"/>
      <c r="M1135"/>
      <c r="N1135"/>
      <c r="O1135"/>
      <c r="P1135"/>
      <c r="Q1135"/>
      <c r="R1135"/>
      <c r="S1135"/>
    </row>
    <row r="1136" spans="1:19" s="206" customFormat="1" ht="24" hidden="1" customHeight="1" x14ac:dyDescent="0.25">
      <c r="A1136"/>
      <c r="B1136"/>
      <c r="C1136"/>
      <c r="D1136"/>
      <c r="E1136"/>
      <c r="F1136"/>
      <c r="G1136"/>
      <c r="H1136"/>
      <c r="I1136"/>
      <c r="J1136"/>
      <c r="K1136"/>
      <c r="L1136"/>
      <c r="M1136"/>
      <c r="N1136"/>
      <c r="O1136"/>
      <c r="P1136"/>
      <c r="Q1136"/>
      <c r="R1136"/>
      <c r="S1136"/>
    </row>
    <row r="1137" spans="1:19" s="206" customFormat="1" ht="80.099999999999994" hidden="1" customHeight="1" x14ac:dyDescent="0.25">
      <c r="A1137"/>
      <c r="B1137"/>
      <c r="C1137"/>
      <c r="D1137"/>
      <c r="E1137"/>
      <c r="F1137"/>
      <c r="G1137"/>
      <c r="H1137"/>
      <c r="I1137"/>
      <c r="J1137"/>
      <c r="K1137"/>
      <c r="L1137"/>
      <c r="M1137"/>
      <c r="N1137"/>
      <c r="O1137"/>
      <c r="P1137"/>
      <c r="Q1137"/>
      <c r="R1137"/>
      <c r="S1137"/>
    </row>
    <row r="1138" spans="1:19" s="206" customFormat="1" ht="15.75" hidden="1" x14ac:dyDescent="0.25">
      <c r="A1138"/>
      <c r="B1138"/>
      <c r="C1138"/>
      <c r="D1138"/>
      <c r="E1138"/>
      <c r="F1138"/>
      <c r="G1138"/>
      <c r="H1138"/>
      <c r="I1138"/>
      <c r="J1138"/>
      <c r="K1138"/>
      <c r="L1138"/>
      <c r="M1138"/>
      <c r="N1138"/>
      <c r="O1138"/>
      <c r="P1138"/>
      <c r="Q1138"/>
      <c r="R1138"/>
      <c r="S1138"/>
    </row>
    <row r="1139" spans="1:19" s="206" customFormat="1" ht="15.75" hidden="1" x14ac:dyDescent="0.25">
      <c r="A1139"/>
      <c r="B1139"/>
      <c r="C1139"/>
      <c r="D1139"/>
      <c r="E1139"/>
      <c r="F1139"/>
      <c r="G1139"/>
      <c r="H1139"/>
      <c r="I1139"/>
      <c r="J1139"/>
      <c r="K1139"/>
      <c r="L1139"/>
      <c r="M1139"/>
      <c r="N1139"/>
      <c r="O1139"/>
      <c r="P1139"/>
      <c r="Q1139"/>
      <c r="R1139"/>
      <c r="S1139"/>
    </row>
    <row r="1140" spans="1:19" s="206" customFormat="1" ht="15.75" hidden="1" x14ac:dyDescent="0.25">
      <c r="A1140"/>
      <c r="B1140"/>
      <c r="C1140"/>
      <c r="D1140"/>
      <c r="E1140"/>
      <c r="F1140"/>
      <c r="G1140"/>
      <c r="H1140"/>
      <c r="I1140"/>
      <c r="J1140"/>
      <c r="K1140"/>
      <c r="L1140"/>
      <c r="M1140"/>
      <c r="N1140"/>
      <c r="O1140"/>
      <c r="P1140"/>
      <c r="Q1140"/>
      <c r="R1140"/>
      <c r="S1140"/>
    </row>
    <row r="1141" spans="1:19" s="206" customFormat="1" ht="15.75" hidden="1" x14ac:dyDescent="0.25">
      <c r="A1141"/>
      <c r="B1141"/>
      <c r="C1141"/>
      <c r="D1141"/>
      <c r="E1141"/>
      <c r="F1141"/>
      <c r="G1141"/>
      <c r="H1141"/>
      <c r="I1141"/>
      <c r="J1141"/>
      <c r="K1141"/>
      <c r="L1141"/>
      <c r="M1141"/>
      <c r="N1141"/>
      <c r="O1141"/>
      <c r="P1141"/>
      <c r="Q1141"/>
      <c r="R1141"/>
      <c r="S1141"/>
    </row>
    <row r="1142" spans="1:19" s="206" customFormat="1" ht="15.75" hidden="1" x14ac:dyDescent="0.25">
      <c r="A1142"/>
      <c r="B1142"/>
      <c r="C1142"/>
      <c r="D1142"/>
      <c r="E1142"/>
      <c r="F1142"/>
      <c r="G1142"/>
      <c r="H1142"/>
      <c r="I1142"/>
      <c r="J1142"/>
      <c r="K1142"/>
      <c r="L1142"/>
      <c r="M1142"/>
      <c r="N1142"/>
      <c r="O1142"/>
      <c r="P1142"/>
      <c r="Q1142"/>
      <c r="R1142"/>
      <c r="S1142"/>
    </row>
    <row r="1143" spans="1:19" s="206" customFormat="1" ht="15.75" hidden="1" x14ac:dyDescent="0.25">
      <c r="A1143"/>
      <c r="B1143"/>
      <c r="C1143"/>
      <c r="D1143"/>
      <c r="E1143"/>
      <c r="F1143"/>
      <c r="G1143"/>
      <c r="H1143"/>
      <c r="I1143"/>
      <c r="J1143"/>
      <c r="K1143"/>
      <c r="L1143"/>
      <c r="M1143"/>
      <c r="N1143"/>
      <c r="O1143"/>
      <c r="P1143"/>
      <c r="Q1143"/>
      <c r="R1143"/>
      <c r="S1143"/>
    </row>
    <row r="1144" spans="1:19" s="206" customFormat="1" ht="15.75" hidden="1" x14ac:dyDescent="0.25">
      <c r="A1144"/>
      <c r="B1144"/>
      <c r="C1144"/>
      <c r="D1144"/>
      <c r="E1144"/>
      <c r="F1144"/>
      <c r="G1144"/>
      <c r="H1144"/>
      <c r="I1144"/>
      <c r="J1144"/>
      <c r="K1144"/>
      <c r="L1144"/>
      <c r="M1144"/>
      <c r="N1144"/>
      <c r="O1144"/>
      <c r="P1144"/>
      <c r="Q1144"/>
      <c r="R1144"/>
      <c r="S1144"/>
    </row>
    <row r="1145" spans="1:19" s="206" customFormat="1" ht="15.75" hidden="1" x14ac:dyDescent="0.25">
      <c r="A1145"/>
      <c r="B1145"/>
      <c r="C1145"/>
      <c r="D1145"/>
      <c r="E1145"/>
      <c r="F1145"/>
      <c r="G1145"/>
      <c r="H1145"/>
      <c r="I1145"/>
      <c r="J1145"/>
      <c r="K1145"/>
      <c r="L1145"/>
      <c r="M1145"/>
      <c r="N1145"/>
      <c r="O1145"/>
      <c r="P1145"/>
      <c r="Q1145"/>
      <c r="R1145"/>
      <c r="S1145"/>
    </row>
    <row r="1146" spans="1:19" s="206" customFormat="1" ht="15.75" hidden="1" x14ac:dyDescent="0.25">
      <c r="A1146"/>
      <c r="B1146"/>
      <c r="C1146"/>
      <c r="D1146"/>
      <c r="E1146"/>
      <c r="F1146"/>
      <c r="G1146"/>
      <c r="H1146"/>
      <c r="I1146"/>
      <c r="J1146"/>
      <c r="K1146"/>
      <c r="L1146"/>
      <c r="M1146"/>
      <c r="N1146"/>
      <c r="O1146"/>
      <c r="P1146"/>
      <c r="Q1146"/>
      <c r="R1146"/>
      <c r="S1146"/>
    </row>
    <row r="1147" spans="1:19" s="206" customFormat="1" ht="15.75" hidden="1" x14ac:dyDescent="0.25">
      <c r="A1147"/>
      <c r="B1147"/>
      <c r="C1147"/>
      <c r="D1147"/>
      <c r="E1147"/>
      <c r="F1147"/>
      <c r="G1147"/>
      <c r="H1147"/>
      <c r="I1147"/>
      <c r="J1147"/>
      <c r="K1147"/>
      <c r="L1147"/>
      <c r="M1147"/>
      <c r="N1147"/>
      <c r="O1147"/>
      <c r="P1147"/>
      <c r="Q1147"/>
      <c r="R1147"/>
      <c r="S1147"/>
    </row>
    <row r="1148" spans="1:19" s="206" customFormat="1" ht="15.75" hidden="1" x14ac:dyDescent="0.25">
      <c r="A1148"/>
      <c r="B1148"/>
      <c r="C1148"/>
      <c r="D1148"/>
      <c r="E1148"/>
      <c r="F1148"/>
      <c r="G1148"/>
      <c r="H1148"/>
      <c r="I1148"/>
      <c r="J1148"/>
      <c r="K1148"/>
      <c r="L1148"/>
      <c r="M1148"/>
      <c r="N1148"/>
      <c r="O1148"/>
      <c r="P1148"/>
      <c r="Q1148"/>
      <c r="R1148"/>
      <c r="S1148"/>
    </row>
    <row r="1149" spans="1:19" s="206" customFormat="1" ht="15.75" hidden="1" x14ac:dyDescent="0.25">
      <c r="A1149"/>
      <c r="B1149"/>
      <c r="C1149"/>
      <c r="D1149"/>
      <c r="E1149"/>
      <c r="F1149"/>
      <c r="G1149"/>
      <c r="H1149"/>
      <c r="I1149"/>
      <c r="J1149"/>
      <c r="K1149"/>
      <c r="L1149"/>
      <c r="M1149"/>
      <c r="N1149"/>
      <c r="O1149"/>
      <c r="P1149"/>
      <c r="Q1149"/>
      <c r="R1149"/>
      <c r="S1149"/>
    </row>
    <row r="1150" spans="1:19" s="206" customFormat="1" ht="15.75" hidden="1" x14ac:dyDescent="0.25">
      <c r="A1150"/>
      <c r="B1150"/>
      <c r="C1150"/>
      <c r="D1150"/>
      <c r="E1150"/>
      <c r="F1150"/>
      <c r="G1150"/>
      <c r="H1150"/>
      <c r="I1150"/>
      <c r="J1150"/>
      <c r="K1150"/>
      <c r="L1150"/>
      <c r="M1150"/>
      <c r="N1150"/>
      <c r="O1150"/>
      <c r="P1150"/>
      <c r="Q1150"/>
      <c r="R1150"/>
      <c r="S1150"/>
    </row>
    <row r="1151" spans="1:19" s="206" customFormat="1" ht="15.75" hidden="1" x14ac:dyDescent="0.25">
      <c r="A1151"/>
      <c r="B1151"/>
      <c r="C1151"/>
      <c r="D1151"/>
      <c r="E1151"/>
      <c r="F1151"/>
      <c r="G1151"/>
      <c r="H1151"/>
      <c r="I1151"/>
      <c r="J1151"/>
      <c r="K1151"/>
      <c r="L1151"/>
      <c r="M1151"/>
      <c r="N1151"/>
      <c r="O1151"/>
      <c r="P1151"/>
      <c r="Q1151"/>
      <c r="R1151"/>
      <c r="S1151"/>
    </row>
    <row r="1152" spans="1:19" s="206" customFormat="1" ht="15.75" hidden="1" x14ac:dyDescent="0.25">
      <c r="A1152"/>
      <c r="B1152"/>
      <c r="C1152"/>
      <c r="D1152"/>
      <c r="E1152"/>
      <c r="F1152"/>
      <c r="G1152"/>
      <c r="H1152"/>
      <c r="I1152"/>
      <c r="J1152"/>
      <c r="K1152"/>
      <c r="L1152"/>
      <c r="M1152"/>
      <c r="N1152"/>
      <c r="O1152"/>
      <c r="P1152"/>
      <c r="Q1152"/>
      <c r="R1152"/>
      <c r="S1152"/>
    </row>
    <row r="1153" spans="1:19" s="206" customFormat="1" ht="15.75" hidden="1" x14ac:dyDescent="0.25">
      <c r="A1153"/>
      <c r="B1153"/>
      <c r="C1153"/>
      <c r="D1153"/>
      <c r="E1153"/>
      <c r="F1153"/>
      <c r="G1153"/>
      <c r="H1153"/>
      <c r="I1153"/>
      <c r="J1153"/>
      <c r="K1153"/>
      <c r="L1153"/>
      <c r="M1153"/>
      <c r="N1153"/>
      <c r="O1153"/>
      <c r="P1153"/>
      <c r="Q1153"/>
      <c r="R1153"/>
      <c r="S1153"/>
    </row>
    <row r="1154" spans="1:19" s="206" customFormat="1" ht="15.75" hidden="1" x14ac:dyDescent="0.25">
      <c r="A1154"/>
      <c r="B1154"/>
      <c r="C1154"/>
      <c r="D1154"/>
      <c r="E1154"/>
      <c r="F1154"/>
      <c r="G1154"/>
      <c r="H1154"/>
      <c r="I1154"/>
      <c r="J1154"/>
      <c r="K1154"/>
      <c r="L1154"/>
      <c r="M1154"/>
      <c r="N1154"/>
      <c r="O1154"/>
      <c r="P1154"/>
      <c r="Q1154"/>
      <c r="R1154"/>
      <c r="S1154"/>
    </row>
    <row r="1155" spans="1:19" s="206" customFormat="1" ht="15.75" hidden="1" x14ac:dyDescent="0.25">
      <c r="A1155"/>
      <c r="B1155"/>
      <c r="C1155"/>
      <c r="D1155"/>
      <c r="E1155"/>
      <c r="F1155"/>
      <c r="G1155"/>
      <c r="H1155"/>
      <c r="I1155"/>
      <c r="J1155"/>
      <c r="K1155"/>
      <c r="L1155"/>
      <c r="M1155"/>
      <c r="N1155"/>
      <c r="O1155"/>
      <c r="P1155"/>
      <c r="Q1155"/>
      <c r="R1155"/>
      <c r="S1155"/>
    </row>
    <row r="1156" spans="1:19" s="206" customFormat="1" ht="15.75" hidden="1" x14ac:dyDescent="0.25">
      <c r="A1156"/>
      <c r="B1156"/>
      <c r="C1156"/>
      <c r="D1156"/>
      <c r="E1156"/>
      <c r="F1156"/>
      <c r="G1156"/>
      <c r="H1156"/>
      <c r="I1156"/>
      <c r="J1156"/>
      <c r="K1156"/>
      <c r="L1156"/>
      <c r="M1156"/>
      <c r="N1156"/>
      <c r="O1156"/>
      <c r="P1156"/>
      <c r="Q1156"/>
      <c r="R1156"/>
      <c r="S1156"/>
    </row>
    <row r="1157" spans="1:19" s="206" customFormat="1" ht="15.75" hidden="1" x14ac:dyDescent="0.25">
      <c r="A1157"/>
      <c r="B1157"/>
      <c r="C1157"/>
      <c r="D1157"/>
      <c r="E1157"/>
      <c r="F1157"/>
      <c r="G1157"/>
      <c r="H1157"/>
      <c r="I1157"/>
      <c r="J1157"/>
      <c r="K1157"/>
      <c r="L1157"/>
      <c r="M1157"/>
      <c r="N1157"/>
      <c r="O1157"/>
      <c r="P1157"/>
      <c r="Q1157"/>
      <c r="R1157"/>
      <c r="S1157"/>
    </row>
    <row r="1158" spans="1:19" s="206" customFormat="1" ht="15.75" hidden="1" x14ac:dyDescent="0.25">
      <c r="A1158"/>
      <c r="B1158"/>
      <c r="C1158"/>
      <c r="D1158"/>
      <c r="E1158"/>
      <c r="F1158"/>
      <c r="G1158"/>
      <c r="H1158"/>
      <c r="I1158"/>
      <c r="J1158"/>
      <c r="K1158"/>
      <c r="L1158"/>
      <c r="M1158"/>
      <c r="N1158"/>
      <c r="O1158"/>
      <c r="P1158"/>
      <c r="Q1158"/>
      <c r="R1158"/>
      <c r="S1158"/>
    </row>
    <row r="1159" spans="1:19" s="206" customFormat="1" ht="15.75" hidden="1" x14ac:dyDescent="0.25">
      <c r="A1159"/>
      <c r="B1159"/>
      <c r="C1159"/>
      <c r="D1159"/>
      <c r="E1159"/>
      <c r="F1159"/>
      <c r="G1159"/>
      <c r="H1159"/>
      <c r="I1159"/>
      <c r="J1159"/>
      <c r="K1159"/>
      <c r="L1159"/>
      <c r="M1159"/>
      <c r="N1159"/>
      <c r="O1159"/>
      <c r="P1159"/>
      <c r="Q1159"/>
      <c r="R1159"/>
      <c r="S1159"/>
    </row>
    <row r="1160" spans="1:19" s="206" customFormat="1" ht="15.75" hidden="1" x14ac:dyDescent="0.25">
      <c r="A1160"/>
      <c r="B1160"/>
      <c r="C1160"/>
      <c r="D1160"/>
      <c r="E1160"/>
      <c r="F1160"/>
      <c r="G1160"/>
      <c r="H1160"/>
      <c r="I1160"/>
      <c r="J1160"/>
      <c r="K1160"/>
      <c r="L1160"/>
      <c r="M1160"/>
      <c r="N1160"/>
      <c r="O1160"/>
      <c r="P1160"/>
      <c r="Q1160"/>
      <c r="R1160"/>
      <c r="S1160"/>
    </row>
    <row r="1161" spans="1:19" s="206" customFormat="1" ht="15.75" hidden="1" x14ac:dyDescent="0.25">
      <c r="A1161"/>
      <c r="B1161"/>
      <c r="C1161"/>
      <c r="D1161"/>
      <c r="E1161"/>
      <c r="F1161"/>
      <c r="G1161"/>
      <c r="H1161"/>
      <c r="I1161"/>
      <c r="J1161"/>
      <c r="K1161"/>
      <c r="L1161"/>
      <c r="M1161"/>
      <c r="N1161"/>
      <c r="O1161"/>
      <c r="P1161"/>
      <c r="Q1161"/>
      <c r="R1161"/>
      <c r="S1161"/>
    </row>
    <row r="1162" spans="1:19" s="206" customFormat="1" ht="15.75" hidden="1" x14ac:dyDescent="0.25">
      <c r="A1162"/>
      <c r="B1162"/>
      <c r="C1162"/>
      <c r="D1162"/>
      <c r="E1162"/>
      <c r="F1162"/>
      <c r="G1162"/>
      <c r="H1162"/>
      <c r="I1162"/>
      <c r="J1162"/>
      <c r="K1162"/>
      <c r="L1162"/>
      <c r="M1162"/>
      <c r="N1162"/>
      <c r="O1162"/>
      <c r="P1162"/>
      <c r="Q1162"/>
      <c r="R1162"/>
      <c r="S1162"/>
    </row>
    <row r="1163" spans="1:19" s="206" customFormat="1" ht="15.75" hidden="1" x14ac:dyDescent="0.25">
      <c r="A1163"/>
      <c r="B1163"/>
      <c r="C1163"/>
      <c r="D1163"/>
      <c r="E1163"/>
      <c r="F1163"/>
      <c r="G1163"/>
      <c r="H1163"/>
      <c r="I1163"/>
      <c r="J1163"/>
      <c r="K1163"/>
      <c r="L1163"/>
      <c r="M1163"/>
      <c r="N1163"/>
      <c r="O1163"/>
      <c r="P1163"/>
      <c r="Q1163"/>
      <c r="R1163"/>
      <c r="S1163"/>
    </row>
    <row r="1164" spans="1:19" s="206" customFormat="1" ht="15.75" hidden="1" x14ac:dyDescent="0.25">
      <c r="A1164"/>
      <c r="B1164"/>
      <c r="C1164"/>
      <c r="D1164"/>
      <c r="E1164"/>
      <c r="F1164"/>
      <c r="G1164"/>
      <c r="H1164"/>
      <c r="I1164"/>
      <c r="J1164"/>
      <c r="K1164"/>
      <c r="L1164"/>
      <c r="M1164"/>
      <c r="N1164"/>
      <c r="O1164"/>
      <c r="P1164"/>
      <c r="Q1164"/>
      <c r="R1164"/>
      <c r="S1164"/>
    </row>
    <row r="1165" spans="1:19" s="206" customFormat="1" ht="15.75" hidden="1" x14ac:dyDescent="0.25">
      <c r="A1165"/>
      <c r="B1165"/>
      <c r="C1165"/>
      <c r="D1165"/>
      <c r="E1165"/>
      <c r="F1165"/>
      <c r="G1165"/>
      <c r="H1165"/>
      <c r="I1165"/>
      <c r="J1165"/>
      <c r="K1165"/>
      <c r="L1165"/>
      <c r="M1165"/>
      <c r="N1165"/>
      <c r="O1165"/>
      <c r="P1165"/>
      <c r="Q1165"/>
      <c r="R1165"/>
      <c r="S1165"/>
    </row>
    <row r="1166" spans="1:19" s="206" customFormat="1" ht="15.75" hidden="1" x14ac:dyDescent="0.25">
      <c r="A1166"/>
      <c r="B1166"/>
      <c r="C1166"/>
      <c r="D1166"/>
      <c r="E1166"/>
      <c r="F1166"/>
      <c r="G1166"/>
      <c r="H1166"/>
      <c r="I1166"/>
      <c r="J1166"/>
      <c r="K1166"/>
      <c r="L1166"/>
      <c r="M1166"/>
      <c r="N1166"/>
      <c r="O1166"/>
      <c r="P1166"/>
      <c r="Q1166"/>
      <c r="R1166"/>
      <c r="S1166"/>
    </row>
    <row r="1167" spans="1:19" s="206" customFormat="1" ht="15.75" hidden="1" x14ac:dyDescent="0.25">
      <c r="A1167"/>
      <c r="B1167"/>
      <c r="C1167"/>
      <c r="D1167"/>
      <c r="E1167"/>
      <c r="F1167"/>
      <c r="G1167"/>
      <c r="H1167"/>
      <c r="I1167"/>
      <c r="J1167"/>
      <c r="K1167"/>
      <c r="L1167"/>
      <c r="M1167"/>
      <c r="N1167"/>
      <c r="O1167"/>
      <c r="P1167"/>
      <c r="Q1167"/>
      <c r="R1167"/>
      <c r="S1167"/>
    </row>
    <row r="1168" spans="1:19" s="206" customFormat="1" ht="15.75" hidden="1" x14ac:dyDescent="0.25">
      <c r="A1168"/>
      <c r="B1168"/>
      <c r="C1168"/>
      <c r="D1168"/>
      <c r="E1168"/>
      <c r="F1168"/>
      <c r="G1168"/>
      <c r="H1168"/>
      <c r="I1168"/>
      <c r="J1168"/>
      <c r="K1168"/>
      <c r="L1168"/>
      <c r="M1168"/>
      <c r="N1168"/>
      <c r="O1168"/>
      <c r="P1168"/>
      <c r="Q1168"/>
      <c r="R1168"/>
      <c r="S1168"/>
    </row>
    <row r="1169" spans="1:19" s="206" customFormat="1" ht="15.75" hidden="1" x14ac:dyDescent="0.25">
      <c r="A1169"/>
      <c r="B1169"/>
      <c r="C1169"/>
      <c r="D1169"/>
      <c r="E1169"/>
      <c r="F1169"/>
      <c r="G1169"/>
      <c r="H1169"/>
      <c r="I1169"/>
      <c r="J1169"/>
      <c r="K1169"/>
      <c r="L1169"/>
      <c r="M1169"/>
      <c r="N1169"/>
      <c r="O1169"/>
      <c r="P1169"/>
      <c r="Q1169"/>
      <c r="R1169"/>
      <c r="S1169"/>
    </row>
    <row r="1170" spans="1:19" s="206" customFormat="1" ht="15" hidden="1" customHeight="1" x14ac:dyDescent="0.25">
      <c r="A1170"/>
      <c r="B1170"/>
      <c r="C1170"/>
      <c r="D1170"/>
      <c r="E1170"/>
      <c r="F1170"/>
      <c r="G1170"/>
      <c r="H1170"/>
      <c r="I1170"/>
      <c r="J1170"/>
      <c r="K1170"/>
      <c r="L1170"/>
      <c r="M1170"/>
      <c r="N1170"/>
      <c r="O1170"/>
      <c r="P1170"/>
      <c r="Q1170"/>
      <c r="R1170"/>
      <c r="S1170"/>
    </row>
    <row r="1171" spans="1:19" s="206" customFormat="1" ht="15" hidden="1" customHeight="1" x14ac:dyDescent="0.25">
      <c r="A1171"/>
      <c r="B1171"/>
      <c r="C1171"/>
      <c r="D1171"/>
      <c r="E1171"/>
      <c r="F1171"/>
      <c r="G1171"/>
      <c r="H1171"/>
      <c r="I1171"/>
      <c r="J1171"/>
      <c r="K1171"/>
      <c r="L1171"/>
      <c r="M1171"/>
      <c r="N1171"/>
      <c r="O1171"/>
      <c r="P1171"/>
      <c r="Q1171"/>
      <c r="R1171"/>
      <c r="S1171"/>
    </row>
    <row r="1172" spans="1:19" s="206" customFormat="1" ht="15" hidden="1" customHeight="1" x14ac:dyDescent="0.25">
      <c r="A1172"/>
      <c r="B1172"/>
      <c r="C1172"/>
      <c r="D1172"/>
      <c r="E1172"/>
      <c r="F1172"/>
      <c r="G1172"/>
      <c r="H1172"/>
      <c r="I1172"/>
      <c r="J1172"/>
      <c r="K1172"/>
      <c r="L1172"/>
      <c r="M1172"/>
      <c r="N1172"/>
      <c r="O1172"/>
      <c r="P1172"/>
      <c r="Q1172"/>
      <c r="R1172"/>
      <c r="S1172"/>
    </row>
    <row r="1173" spans="1:19" s="206" customFormat="1" ht="80.099999999999994" hidden="1" customHeight="1" x14ac:dyDescent="0.25">
      <c r="A1173"/>
      <c r="B1173"/>
      <c r="C1173"/>
      <c r="D1173"/>
      <c r="E1173"/>
      <c r="F1173"/>
      <c r="G1173"/>
      <c r="H1173"/>
      <c r="I1173"/>
      <c r="J1173"/>
      <c r="K1173"/>
      <c r="L1173"/>
      <c r="M1173"/>
      <c r="N1173"/>
      <c r="O1173"/>
      <c r="P1173"/>
      <c r="Q1173"/>
      <c r="R1173"/>
      <c r="S1173"/>
    </row>
    <row r="1174" spans="1:19" s="206" customFormat="1" ht="15.75" hidden="1" x14ac:dyDescent="0.25">
      <c r="A1174"/>
      <c r="B1174"/>
      <c r="C1174"/>
      <c r="D1174"/>
      <c r="E1174"/>
      <c r="F1174"/>
      <c r="G1174"/>
      <c r="H1174"/>
      <c r="I1174"/>
      <c r="J1174"/>
      <c r="K1174"/>
      <c r="L1174"/>
      <c r="M1174"/>
      <c r="N1174"/>
      <c r="O1174"/>
      <c r="P1174"/>
      <c r="Q1174"/>
      <c r="R1174"/>
      <c r="S1174"/>
    </row>
    <row r="1175" spans="1:19" s="206" customFormat="1" ht="15.75" hidden="1" x14ac:dyDescent="0.25">
      <c r="A1175"/>
      <c r="B1175"/>
      <c r="C1175"/>
      <c r="D1175"/>
      <c r="E1175"/>
      <c r="F1175"/>
      <c r="G1175"/>
      <c r="H1175"/>
      <c r="I1175"/>
      <c r="J1175"/>
      <c r="K1175"/>
      <c r="L1175"/>
      <c r="M1175"/>
      <c r="N1175"/>
      <c r="O1175"/>
      <c r="P1175"/>
      <c r="Q1175"/>
      <c r="R1175"/>
      <c r="S1175"/>
    </row>
    <row r="1176" spans="1:19" s="206" customFormat="1" ht="15.75" hidden="1" x14ac:dyDescent="0.25">
      <c r="A1176"/>
      <c r="B1176"/>
      <c r="C1176"/>
      <c r="D1176"/>
      <c r="E1176"/>
      <c r="F1176"/>
      <c r="G1176"/>
      <c r="H1176"/>
      <c r="I1176"/>
      <c r="J1176"/>
      <c r="K1176"/>
      <c r="L1176"/>
      <c r="M1176"/>
      <c r="N1176"/>
      <c r="O1176"/>
      <c r="P1176"/>
      <c r="Q1176"/>
      <c r="R1176"/>
      <c r="S1176"/>
    </row>
    <row r="1177" spans="1:19" s="206" customFormat="1" ht="15.75" hidden="1" x14ac:dyDescent="0.25">
      <c r="A1177"/>
      <c r="B1177"/>
      <c r="C1177"/>
      <c r="D1177"/>
      <c r="E1177"/>
      <c r="F1177"/>
      <c r="G1177"/>
      <c r="H1177"/>
      <c r="I1177"/>
      <c r="J1177"/>
      <c r="K1177"/>
      <c r="L1177"/>
      <c r="M1177"/>
      <c r="N1177"/>
      <c r="O1177"/>
      <c r="P1177"/>
      <c r="Q1177"/>
      <c r="R1177"/>
      <c r="S1177"/>
    </row>
    <row r="1178" spans="1:19" s="206" customFormat="1" ht="15.75" hidden="1" x14ac:dyDescent="0.25">
      <c r="A1178"/>
      <c r="B1178"/>
      <c r="C1178"/>
      <c r="D1178"/>
      <c r="E1178"/>
      <c r="F1178"/>
      <c r="G1178"/>
      <c r="H1178"/>
      <c r="I1178"/>
      <c r="J1178"/>
      <c r="K1178"/>
      <c r="L1178"/>
      <c r="M1178"/>
      <c r="N1178"/>
      <c r="O1178"/>
      <c r="P1178"/>
      <c r="Q1178"/>
      <c r="R1178"/>
      <c r="S1178"/>
    </row>
    <row r="1179" spans="1:19" s="206" customFormat="1" ht="15.75" hidden="1" x14ac:dyDescent="0.25">
      <c r="A1179"/>
      <c r="B1179"/>
      <c r="C1179"/>
      <c r="D1179"/>
      <c r="E1179"/>
      <c r="F1179"/>
      <c r="G1179"/>
      <c r="H1179"/>
      <c r="I1179"/>
      <c r="J1179"/>
      <c r="K1179"/>
      <c r="L1179"/>
      <c r="M1179"/>
      <c r="N1179"/>
      <c r="O1179"/>
      <c r="P1179"/>
      <c r="Q1179"/>
      <c r="R1179"/>
      <c r="S1179"/>
    </row>
    <row r="1180" spans="1:19" s="206" customFormat="1" ht="15.75" hidden="1" x14ac:dyDescent="0.25">
      <c r="A1180"/>
      <c r="B1180"/>
      <c r="C1180"/>
      <c r="D1180"/>
      <c r="E1180"/>
      <c r="F1180"/>
      <c r="G1180"/>
      <c r="H1180"/>
      <c r="I1180"/>
      <c r="J1180"/>
      <c r="K1180"/>
      <c r="L1180"/>
      <c r="M1180"/>
      <c r="N1180"/>
      <c r="O1180"/>
      <c r="P1180"/>
      <c r="Q1180"/>
      <c r="R1180"/>
      <c r="S1180"/>
    </row>
    <row r="1181" spans="1:19" s="206" customFormat="1" ht="15.75" hidden="1" x14ac:dyDescent="0.25">
      <c r="A1181"/>
      <c r="B1181"/>
      <c r="C1181"/>
      <c r="D1181"/>
      <c r="E1181"/>
      <c r="F1181"/>
      <c r="G1181"/>
      <c r="H1181"/>
      <c r="I1181"/>
      <c r="J1181"/>
      <c r="K1181"/>
      <c r="L1181"/>
      <c r="M1181"/>
      <c r="N1181"/>
      <c r="O1181"/>
      <c r="P1181"/>
      <c r="Q1181"/>
      <c r="R1181"/>
      <c r="S1181"/>
    </row>
    <row r="1182" spans="1:19" s="206" customFormat="1" ht="15.75" hidden="1" x14ac:dyDescent="0.25">
      <c r="A1182"/>
      <c r="B1182"/>
      <c r="C1182"/>
      <c r="D1182"/>
      <c r="E1182"/>
      <c r="F1182"/>
      <c r="G1182"/>
      <c r="H1182"/>
      <c r="I1182"/>
      <c r="J1182"/>
      <c r="K1182"/>
      <c r="L1182"/>
      <c r="M1182"/>
      <c r="N1182"/>
      <c r="O1182"/>
      <c r="P1182"/>
      <c r="Q1182"/>
      <c r="R1182"/>
      <c r="S1182"/>
    </row>
    <row r="1183" spans="1:19" s="206" customFormat="1" ht="15.75" hidden="1" x14ac:dyDescent="0.25">
      <c r="A1183"/>
      <c r="B1183"/>
      <c r="C1183"/>
      <c r="D1183"/>
      <c r="E1183"/>
      <c r="F1183"/>
      <c r="G1183"/>
      <c r="H1183"/>
      <c r="I1183"/>
      <c r="J1183"/>
      <c r="K1183"/>
      <c r="L1183"/>
      <c r="M1183"/>
      <c r="N1183"/>
      <c r="O1183"/>
      <c r="P1183"/>
      <c r="Q1183"/>
      <c r="R1183"/>
      <c r="S1183"/>
    </row>
    <row r="1184" spans="1:19" s="206" customFormat="1" ht="15.75" hidden="1" x14ac:dyDescent="0.25">
      <c r="A1184"/>
      <c r="B1184"/>
      <c r="C1184"/>
      <c r="D1184"/>
      <c r="E1184"/>
      <c r="F1184"/>
      <c r="G1184"/>
      <c r="H1184"/>
      <c r="I1184"/>
      <c r="J1184"/>
      <c r="K1184"/>
      <c r="L1184"/>
      <c r="M1184"/>
      <c r="N1184"/>
      <c r="O1184"/>
      <c r="P1184"/>
      <c r="Q1184"/>
      <c r="R1184"/>
      <c r="S1184"/>
    </row>
    <row r="1185" spans="1:19" s="206" customFormat="1" ht="15.75" hidden="1" x14ac:dyDescent="0.25">
      <c r="A1185"/>
      <c r="B1185"/>
      <c r="C1185"/>
      <c r="D1185"/>
      <c r="E1185"/>
      <c r="F1185"/>
      <c r="G1185"/>
      <c r="H1185"/>
      <c r="I1185"/>
      <c r="J1185"/>
      <c r="K1185"/>
      <c r="L1185"/>
      <c r="M1185"/>
      <c r="N1185"/>
      <c r="O1185"/>
      <c r="P1185"/>
      <c r="Q1185"/>
      <c r="R1185"/>
      <c r="S1185"/>
    </row>
    <row r="1186" spans="1:19" s="206" customFormat="1" ht="15.75" hidden="1" x14ac:dyDescent="0.25">
      <c r="A1186"/>
      <c r="B1186"/>
      <c r="C1186"/>
      <c r="D1186"/>
      <c r="E1186"/>
      <c r="F1186"/>
      <c r="G1186"/>
      <c r="H1186"/>
      <c r="I1186"/>
      <c r="J1186"/>
      <c r="K1186"/>
      <c r="L1186"/>
      <c r="M1186"/>
      <c r="N1186"/>
      <c r="O1186"/>
      <c r="P1186"/>
      <c r="Q1186"/>
      <c r="R1186"/>
      <c r="S1186"/>
    </row>
    <row r="1187" spans="1:19" s="206" customFormat="1" ht="15.75" hidden="1" x14ac:dyDescent="0.25">
      <c r="A1187"/>
      <c r="B1187"/>
      <c r="C1187"/>
      <c r="D1187"/>
      <c r="E1187"/>
      <c r="F1187"/>
      <c r="G1187"/>
      <c r="H1187"/>
      <c r="I1187"/>
      <c r="J1187"/>
      <c r="K1187"/>
      <c r="L1187"/>
      <c r="M1187"/>
      <c r="N1187"/>
      <c r="O1187"/>
      <c r="P1187"/>
      <c r="Q1187"/>
      <c r="R1187"/>
      <c r="S1187"/>
    </row>
    <row r="1188" spans="1:19" s="206" customFormat="1" ht="15.75" hidden="1" x14ac:dyDescent="0.25">
      <c r="A1188"/>
      <c r="B1188"/>
      <c r="C1188"/>
      <c r="D1188"/>
      <c r="E1188"/>
      <c r="F1188"/>
      <c r="G1188"/>
      <c r="H1188"/>
      <c r="I1188"/>
      <c r="J1188"/>
      <c r="K1188"/>
      <c r="L1188"/>
      <c r="M1188"/>
      <c r="N1188"/>
      <c r="O1188"/>
      <c r="P1188"/>
      <c r="Q1188"/>
      <c r="R1188"/>
      <c r="S1188"/>
    </row>
    <row r="1189" spans="1:19" s="206" customFormat="1" ht="15.75" hidden="1" x14ac:dyDescent="0.25">
      <c r="A1189"/>
      <c r="B1189"/>
      <c r="C1189"/>
      <c r="D1189"/>
      <c r="E1189"/>
      <c r="F1189"/>
      <c r="G1189"/>
      <c r="H1189"/>
      <c r="I1189"/>
      <c r="J1189"/>
      <c r="K1189"/>
      <c r="L1189"/>
      <c r="M1189"/>
      <c r="N1189"/>
      <c r="O1189"/>
      <c r="P1189"/>
      <c r="Q1189"/>
      <c r="R1189"/>
      <c r="S1189"/>
    </row>
    <row r="1190" spans="1:19" s="206" customFormat="1" ht="15.75" hidden="1" x14ac:dyDescent="0.25">
      <c r="A1190"/>
      <c r="B1190"/>
      <c r="C1190"/>
      <c r="D1190"/>
      <c r="E1190"/>
      <c r="F1190"/>
      <c r="G1190"/>
      <c r="H1190"/>
      <c r="I1190"/>
      <c r="J1190"/>
      <c r="K1190"/>
      <c r="L1190"/>
      <c r="M1190"/>
      <c r="N1190"/>
      <c r="O1190"/>
      <c r="P1190"/>
      <c r="Q1190"/>
      <c r="R1190"/>
      <c r="S1190"/>
    </row>
    <row r="1191" spans="1:19" s="206" customFormat="1" ht="15.75" hidden="1" x14ac:dyDescent="0.25">
      <c r="A1191"/>
      <c r="B1191"/>
      <c r="C1191"/>
      <c r="D1191"/>
      <c r="E1191"/>
      <c r="F1191"/>
      <c r="G1191"/>
      <c r="H1191"/>
      <c r="I1191"/>
      <c r="J1191"/>
      <c r="K1191"/>
      <c r="L1191"/>
      <c r="M1191"/>
      <c r="N1191"/>
      <c r="O1191"/>
      <c r="P1191"/>
      <c r="Q1191"/>
      <c r="R1191"/>
      <c r="S1191"/>
    </row>
    <row r="1192" spans="1:19" s="206" customFormat="1" ht="15.75" hidden="1" x14ac:dyDescent="0.25">
      <c r="A1192"/>
      <c r="B1192"/>
      <c r="C1192"/>
      <c r="D1192"/>
      <c r="E1192"/>
      <c r="F1192"/>
      <c r="G1192"/>
      <c r="H1192"/>
      <c r="I1192"/>
      <c r="J1192"/>
      <c r="K1192"/>
      <c r="L1192"/>
      <c r="M1192"/>
      <c r="N1192"/>
      <c r="O1192"/>
      <c r="P1192"/>
      <c r="Q1192"/>
      <c r="R1192"/>
      <c r="S1192"/>
    </row>
    <row r="1193" spans="1:19" s="206" customFormat="1" ht="15.75" hidden="1" x14ac:dyDescent="0.25">
      <c r="A1193"/>
      <c r="B1193"/>
      <c r="C1193"/>
      <c r="D1193"/>
      <c r="E1193"/>
      <c r="F1193"/>
      <c r="G1193"/>
      <c r="H1193"/>
      <c r="I1193"/>
      <c r="J1193"/>
      <c r="K1193"/>
      <c r="L1193"/>
      <c r="M1193"/>
      <c r="N1193"/>
      <c r="O1193"/>
      <c r="P1193"/>
      <c r="Q1193"/>
      <c r="R1193"/>
      <c r="S1193"/>
    </row>
    <row r="1194" spans="1:19" s="206" customFormat="1" ht="15" hidden="1" customHeight="1" x14ac:dyDescent="0.25">
      <c r="A1194"/>
      <c r="B1194"/>
      <c r="C1194"/>
      <c r="D1194"/>
      <c r="E1194"/>
      <c r="F1194"/>
      <c r="G1194"/>
      <c r="H1194"/>
      <c r="I1194"/>
      <c r="J1194"/>
      <c r="K1194"/>
      <c r="L1194"/>
      <c r="M1194"/>
      <c r="N1194"/>
      <c r="O1194"/>
      <c r="P1194"/>
      <c r="Q1194"/>
      <c r="R1194"/>
      <c r="S1194"/>
    </row>
    <row r="1195" spans="1:19" s="206" customFormat="1" ht="15" hidden="1" customHeight="1" x14ac:dyDescent="0.25">
      <c r="A1195"/>
      <c r="B1195"/>
      <c r="C1195"/>
      <c r="D1195"/>
      <c r="E1195"/>
      <c r="F1195"/>
      <c r="G1195"/>
      <c r="H1195"/>
      <c r="I1195"/>
      <c r="J1195"/>
      <c r="K1195"/>
      <c r="L1195"/>
      <c r="M1195"/>
      <c r="N1195"/>
      <c r="O1195"/>
      <c r="P1195"/>
      <c r="Q1195"/>
      <c r="R1195"/>
      <c r="S1195"/>
    </row>
    <row r="1196" spans="1:19" s="206" customFormat="1" ht="15.75" hidden="1" x14ac:dyDescent="0.25">
      <c r="A1196"/>
      <c r="B1196"/>
      <c r="C1196"/>
      <c r="D1196"/>
      <c r="E1196"/>
      <c r="F1196"/>
      <c r="G1196"/>
      <c r="H1196"/>
      <c r="I1196"/>
      <c r="J1196"/>
      <c r="K1196"/>
      <c r="L1196"/>
      <c r="M1196"/>
      <c r="N1196"/>
      <c r="O1196"/>
      <c r="P1196"/>
      <c r="Q1196"/>
      <c r="R1196"/>
      <c r="S1196"/>
    </row>
    <row r="1197" spans="1:19" s="206" customFormat="1" ht="37.5" hidden="1" customHeight="1" x14ac:dyDescent="0.25">
      <c r="A1197"/>
      <c r="B1197"/>
      <c r="C1197"/>
      <c r="D1197"/>
      <c r="E1197"/>
      <c r="F1197"/>
      <c r="G1197"/>
      <c r="H1197"/>
      <c r="I1197"/>
      <c r="J1197"/>
      <c r="K1197"/>
      <c r="L1197"/>
      <c r="M1197"/>
      <c r="N1197"/>
      <c r="O1197"/>
      <c r="P1197"/>
      <c r="Q1197"/>
      <c r="R1197"/>
      <c r="S1197"/>
    </row>
    <row r="1198" spans="1:19" s="206" customFormat="1" ht="80.099999999999994" hidden="1" customHeight="1" x14ac:dyDescent="0.25">
      <c r="A1198"/>
      <c r="B1198"/>
      <c r="C1198"/>
      <c r="D1198"/>
      <c r="E1198"/>
      <c r="F1198"/>
      <c r="G1198"/>
      <c r="H1198"/>
      <c r="I1198"/>
      <c r="J1198"/>
      <c r="K1198"/>
      <c r="L1198"/>
      <c r="M1198"/>
      <c r="N1198"/>
      <c r="O1198"/>
      <c r="P1198"/>
      <c r="Q1198"/>
      <c r="R1198"/>
      <c r="S1198"/>
    </row>
    <row r="1199" spans="1:19" s="206" customFormat="1" ht="15.75" hidden="1" x14ac:dyDescent="0.25">
      <c r="A1199"/>
      <c r="B1199"/>
      <c r="C1199"/>
      <c r="D1199"/>
      <c r="E1199"/>
      <c r="F1199"/>
      <c r="G1199"/>
      <c r="H1199"/>
      <c r="I1199"/>
      <c r="J1199"/>
      <c r="K1199"/>
      <c r="L1199"/>
      <c r="M1199"/>
      <c r="N1199"/>
      <c r="O1199"/>
      <c r="P1199"/>
      <c r="Q1199"/>
      <c r="R1199"/>
      <c r="S1199"/>
    </row>
    <row r="1200" spans="1:19" s="206" customFormat="1" ht="15" hidden="1" customHeight="1" x14ac:dyDescent="0.25">
      <c r="A1200"/>
      <c r="B1200"/>
      <c r="C1200"/>
      <c r="D1200"/>
      <c r="E1200"/>
      <c r="F1200"/>
      <c r="G1200"/>
      <c r="H1200"/>
      <c r="I1200"/>
      <c r="J1200"/>
      <c r="K1200"/>
      <c r="L1200"/>
      <c r="M1200"/>
      <c r="N1200"/>
      <c r="O1200"/>
      <c r="P1200"/>
      <c r="Q1200"/>
      <c r="R1200"/>
      <c r="S1200"/>
    </row>
    <row r="1201" spans="1:19" s="206" customFormat="1" ht="15.75" hidden="1" x14ac:dyDescent="0.25">
      <c r="A1201"/>
      <c r="B1201"/>
      <c r="C1201"/>
      <c r="D1201"/>
      <c r="E1201"/>
      <c r="F1201"/>
      <c r="G1201"/>
      <c r="H1201"/>
      <c r="I1201"/>
      <c r="J1201"/>
      <c r="K1201"/>
      <c r="L1201"/>
      <c r="M1201"/>
      <c r="N1201"/>
      <c r="O1201"/>
      <c r="P1201"/>
      <c r="Q1201"/>
      <c r="R1201"/>
      <c r="S1201"/>
    </row>
    <row r="1202" spans="1:19" s="206" customFormat="1" ht="24" hidden="1" customHeight="1" x14ac:dyDescent="0.25">
      <c r="A1202"/>
      <c r="B1202"/>
      <c r="C1202"/>
      <c r="D1202"/>
      <c r="E1202"/>
      <c r="F1202"/>
      <c r="G1202"/>
      <c r="H1202"/>
      <c r="I1202"/>
      <c r="J1202"/>
      <c r="K1202"/>
      <c r="L1202"/>
      <c r="M1202"/>
      <c r="N1202"/>
      <c r="O1202"/>
      <c r="P1202"/>
      <c r="Q1202"/>
      <c r="R1202"/>
      <c r="S1202"/>
    </row>
    <row r="1203" spans="1:19" s="206" customFormat="1" ht="80.099999999999994" hidden="1" customHeight="1" x14ac:dyDescent="0.25">
      <c r="A1203"/>
      <c r="B1203"/>
      <c r="C1203"/>
      <c r="D1203"/>
      <c r="E1203"/>
      <c r="F1203"/>
      <c r="G1203"/>
      <c r="H1203"/>
      <c r="I1203"/>
      <c r="J1203"/>
      <c r="K1203"/>
      <c r="L1203"/>
      <c r="M1203"/>
      <c r="N1203"/>
      <c r="O1203"/>
      <c r="P1203"/>
      <c r="Q1203"/>
      <c r="R1203"/>
      <c r="S1203"/>
    </row>
    <row r="1204" spans="1:19" s="206" customFormat="1" ht="15.75" hidden="1" x14ac:dyDescent="0.25">
      <c r="A1204"/>
      <c r="B1204"/>
      <c r="C1204"/>
      <c r="D1204"/>
      <c r="E1204"/>
      <c r="F1204"/>
      <c r="G1204"/>
      <c r="H1204"/>
      <c r="I1204"/>
      <c r="J1204"/>
      <c r="K1204"/>
      <c r="L1204"/>
      <c r="M1204"/>
      <c r="N1204"/>
      <c r="O1204"/>
      <c r="P1204"/>
      <c r="Q1204"/>
      <c r="R1204"/>
      <c r="S1204"/>
    </row>
    <row r="1205" spans="1:19" s="206" customFormat="1" ht="15.75" hidden="1" x14ac:dyDescent="0.25">
      <c r="A1205"/>
      <c r="B1205"/>
      <c r="C1205"/>
      <c r="D1205"/>
      <c r="E1205"/>
      <c r="F1205"/>
      <c r="G1205"/>
      <c r="H1205"/>
      <c r="I1205"/>
      <c r="J1205"/>
      <c r="K1205"/>
      <c r="L1205"/>
      <c r="M1205"/>
      <c r="N1205"/>
      <c r="O1205"/>
      <c r="P1205"/>
      <c r="Q1205"/>
      <c r="R1205"/>
      <c r="S1205"/>
    </row>
    <row r="1206" spans="1:19" s="206" customFormat="1" ht="15.75" hidden="1" x14ac:dyDescent="0.25">
      <c r="A1206"/>
      <c r="B1206"/>
      <c r="C1206"/>
      <c r="D1206"/>
      <c r="E1206"/>
      <c r="F1206"/>
      <c r="G1206"/>
      <c r="H1206"/>
      <c r="I1206"/>
      <c r="J1206"/>
      <c r="K1206"/>
      <c r="L1206"/>
      <c r="M1206"/>
      <c r="N1206"/>
      <c r="O1206"/>
      <c r="P1206"/>
      <c r="Q1206"/>
      <c r="R1206"/>
      <c r="S1206"/>
    </row>
    <row r="1207" spans="1:19" s="206" customFormat="1" ht="15.75" hidden="1" x14ac:dyDescent="0.25">
      <c r="A1207"/>
      <c r="B1207"/>
      <c r="C1207"/>
      <c r="D1207"/>
      <c r="E1207"/>
      <c r="F1207"/>
      <c r="G1207"/>
      <c r="H1207"/>
      <c r="I1207"/>
      <c r="J1207"/>
      <c r="K1207"/>
      <c r="L1207"/>
      <c r="M1207"/>
      <c r="N1207"/>
      <c r="O1207"/>
      <c r="P1207"/>
      <c r="Q1207"/>
      <c r="R1207"/>
      <c r="S1207"/>
    </row>
    <row r="1208" spans="1:19" s="206" customFormat="1" ht="15.75" hidden="1" x14ac:dyDescent="0.25">
      <c r="A1208"/>
      <c r="B1208"/>
      <c r="C1208"/>
      <c r="D1208"/>
      <c r="E1208"/>
      <c r="F1208"/>
      <c r="G1208"/>
      <c r="H1208"/>
      <c r="I1208"/>
      <c r="J1208"/>
      <c r="K1208"/>
      <c r="L1208"/>
      <c r="M1208"/>
      <c r="N1208"/>
      <c r="O1208"/>
      <c r="P1208"/>
      <c r="Q1208"/>
      <c r="R1208"/>
      <c r="S1208"/>
    </row>
    <row r="1209" spans="1:19" s="206" customFormat="1" ht="15.75" hidden="1" x14ac:dyDescent="0.25">
      <c r="A1209"/>
      <c r="B1209"/>
      <c r="C1209"/>
      <c r="D1209"/>
      <c r="E1209"/>
      <c r="F1209"/>
      <c r="G1209"/>
      <c r="H1209"/>
      <c r="I1209"/>
      <c r="J1209"/>
      <c r="K1209"/>
      <c r="L1209"/>
      <c r="M1209"/>
      <c r="N1209"/>
      <c r="O1209"/>
      <c r="P1209"/>
      <c r="Q1209"/>
      <c r="R1209"/>
      <c r="S1209"/>
    </row>
    <row r="1210" spans="1:19" s="206" customFormat="1" ht="15.75" hidden="1" x14ac:dyDescent="0.25">
      <c r="A1210"/>
      <c r="B1210"/>
      <c r="C1210"/>
      <c r="D1210"/>
      <c r="E1210"/>
      <c r="F1210"/>
      <c r="G1210"/>
      <c r="H1210"/>
      <c r="I1210"/>
      <c r="J1210"/>
      <c r="K1210"/>
      <c r="L1210"/>
      <c r="M1210"/>
      <c r="N1210"/>
      <c r="O1210"/>
      <c r="P1210"/>
      <c r="Q1210"/>
      <c r="R1210"/>
      <c r="S1210"/>
    </row>
    <row r="1211" spans="1:19" s="206" customFormat="1" ht="15.75" hidden="1" x14ac:dyDescent="0.25">
      <c r="A1211"/>
      <c r="B1211"/>
      <c r="C1211"/>
      <c r="D1211"/>
      <c r="E1211"/>
      <c r="F1211"/>
      <c r="G1211"/>
      <c r="H1211"/>
      <c r="I1211"/>
      <c r="J1211"/>
      <c r="K1211"/>
      <c r="L1211"/>
      <c r="M1211"/>
      <c r="N1211"/>
      <c r="O1211"/>
      <c r="P1211"/>
      <c r="Q1211"/>
      <c r="R1211"/>
      <c r="S1211"/>
    </row>
    <row r="1212" spans="1:19" s="206" customFormat="1" ht="15.75" hidden="1" x14ac:dyDescent="0.25">
      <c r="A1212"/>
      <c r="B1212"/>
      <c r="C1212"/>
      <c r="D1212"/>
      <c r="E1212"/>
      <c r="F1212"/>
      <c r="G1212"/>
      <c r="H1212"/>
      <c r="I1212"/>
      <c r="J1212"/>
      <c r="K1212"/>
      <c r="L1212"/>
      <c r="M1212"/>
      <c r="N1212"/>
      <c r="O1212"/>
      <c r="P1212"/>
      <c r="Q1212"/>
      <c r="R1212"/>
      <c r="S1212"/>
    </row>
    <row r="1213" spans="1:19" s="206" customFormat="1" ht="15.75" hidden="1" x14ac:dyDescent="0.25">
      <c r="A1213"/>
      <c r="B1213"/>
      <c r="C1213"/>
      <c r="D1213"/>
      <c r="E1213"/>
      <c r="F1213"/>
      <c r="G1213"/>
      <c r="H1213"/>
      <c r="I1213"/>
      <c r="J1213"/>
      <c r="K1213"/>
      <c r="L1213"/>
      <c r="M1213"/>
      <c r="N1213"/>
      <c r="O1213"/>
      <c r="P1213"/>
      <c r="Q1213"/>
      <c r="R1213"/>
      <c r="S1213"/>
    </row>
    <row r="1214" spans="1:19" s="206" customFormat="1" ht="15.75" hidden="1" x14ac:dyDescent="0.25">
      <c r="A1214"/>
      <c r="B1214"/>
      <c r="C1214"/>
      <c r="D1214"/>
      <c r="E1214"/>
      <c r="F1214"/>
      <c r="G1214"/>
      <c r="H1214"/>
      <c r="I1214"/>
      <c r="J1214"/>
      <c r="K1214"/>
      <c r="L1214"/>
      <c r="M1214"/>
      <c r="N1214"/>
      <c r="O1214"/>
      <c r="P1214"/>
      <c r="Q1214"/>
      <c r="R1214"/>
      <c r="S1214"/>
    </row>
    <row r="1215" spans="1:19" s="206" customFormat="1" ht="15.75" hidden="1" x14ac:dyDescent="0.25">
      <c r="A1215"/>
      <c r="B1215"/>
      <c r="C1215"/>
      <c r="D1215"/>
      <c r="E1215"/>
      <c r="F1215"/>
      <c r="G1215"/>
      <c r="H1215"/>
      <c r="I1215"/>
      <c r="J1215"/>
      <c r="K1215"/>
      <c r="L1215"/>
      <c r="M1215"/>
      <c r="N1215"/>
      <c r="O1215"/>
      <c r="P1215"/>
      <c r="Q1215"/>
      <c r="R1215"/>
      <c r="S1215"/>
    </row>
    <row r="1216" spans="1:19" s="206" customFormat="1" ht="15.75" hidden="1" x14ac:dyDescent="0.25">
      <c r="A1216"/>
      <c r="B1216"/>
      <c r="C1216"/>
      <c r="D1216"/>
      <c r="E1216"/>
      <c r="F1216"/>
      <c r="G1216"/>
      <c r="H1216"/>
      <c r="I1216"/>
      <c r="J1216"/>
      <c r="K1216"/>
      <c r="L1216"/>
      <c r="M1216"/>
      <c r="N1216"/>
      <c r="O1216"/>
      <c r="P1216"/>
      <c r="Q1216"/>
      <c r="R1216"/>
      <c r="S1216"/>
    </row>
    <row r="1217" spans="1:19" s="206" customFormat="1" ht="15.75" hidden="1" x14ac:dyDescent="0.25">
      <c r="A1217"/>
      <c r="B1217"/>
      <c r="C1217"/>
      <c r="D1217"/>
      <c r="E1217"/>
      <c r="F1217"/>
      <c r="G1217"/>
      <c r="H1217"/>
      <c r="I1217"/>
      <c r="J1217"/>
      <c r="K1217"/>
      <c r="L1217"/>
      <c r="M1217"/>
      <c r="N1217"/>
      <c r="O1217"/>
      <c r="P1217"/>
      <c r="Q1217"/>
      <c r="R1217"/>
      <c r="S1217"/>
    </row>
    <row r="1218" spans="1:19" s="206" customFormat="1" ht="15.75" hidden="1" x14ac:dyDescent="0.25">
      <c r="A1218"/>
      <c r="B1218"/>
      <c r="C1218"/>
      <c r="D1218"/>
      <c r="E1218"/>
      <c r="F1218"/>
      <c r="G1218"/>
      <c r="H1218"/>
      <c r="I1218"/>
      <c r="J1218"/>
      <c r="K1218"/>
      <c r="L1218"/>
      <c r="M1218"/>
      <c r="N1218"/>
      <c r="O1218"/>
      <c r="P1218"/>
      <c r="Q1218"/>
      <c r="R1218"/>
      <c r="S1218"/>
    </row>
    <row r="1219" spans="1:19" s="206" customFormat="1" ht="15.75" hidden="1" x14ac:dyDescent="0.25">
      <c r="A1219"/>
      <c r="B1219"/>
      <c r="C1219"/>
      <c r="D1219"/>
      <c r="E1219"/>
      <c r="F1219"/>
      <c r="G1219"/>
      <c r="H1219"/>
      <c r="I1219"/>
      <c r="J1219"/>
      <c r="K1219"/>
      <c r="L1219"/>
      <c r="M1219"/>
      <c r="N1219"/>
      <c r="O1219"/>
      <c r="P1219"/>
      <c r="Q1219"/>
      <c r="R1219"/>
      <c r="S1219"/>
    </row>
    <row r="1220" spans="1:19" s="206" customFormat="1" ht="15.75" hidden="1" x14ac:dyDescent="0.25">
      <c r="A1220"/>
      <c r="B1220"/>
      <c r="C1220"/>
      <c r="D1220"/>
      <c r="E1220"/>
      <c r="F1220"/>
      <c r="G1220"/>
      <c r="H1220"/>
      <c r="I1220"/>
      <c r="J1220"/>
      <c r="K1220"/>
      <c r="L1220"/>
      <c r="M1220"/>
      <c r="N1220"/>
      <c r="O1220"/>
      <c r="P1220"/>
      <c r="Q1220"/>
      <c r="R1220"/>
      <c r="S1220"/>
    </row>
    <row r="1221" spans="1:19" s="206" customFormat="1" ht="15.75" hidden="1" x14ac:dyDescent="0.25">
      <c r="A1221"/>
      <c r="B1221"/>
      <c r="C1221"/>
      <c r="D1221"/>
      <c r="E1221"/>
      <c r="F1221"/>
      <c r="G1221"/>
      <c r="H1221"/>
      <c r="I1221"/>
      <c r="J1221"/>
      <c r="K1221"/>
      <c r="L1221"/>
      <c r="M1221"/>
      <c r="N1221"/>
      <c r="O1221"/>
      <c r="P1221"/>
      <c r="Q1221"/>
      <c r="R1221"/>
      <c r="S1221"/>
    </row>
    <row r="1222" spans="1:19" s="206" customFormat="1" ht="15.75" hidden="1" x14ac:dyDescent="0.25">
      <c r="A1222"/>
      <c r="B1222"/>
      <c r="C1222"/>
      <c r="D1222"/>
      <c r="E1222"/>
      <c r="F1222"/>
      <c r="G1222"/>
      <c r="H1222"/>
      <c r="I1222"/>
      <c r="J1222"/>
      <c r="K1222"/>
      <c r="L1222"/>
      <c r="M1222"/>
      <c r="N1222"/>
      <c r="O1222"/>
      <c r="P1222"/>
      <c r="Q1222"/>
      <c r="R1222"/>
      <c r="S1222"/>
    </row>
    <row r="1223" spans="1:19" s="206" customFormat="1" ht="15.75" hidden="1" x14ac:dyDescent="0.25">
      <c r="A1223"/>
      <c r="B1223"/>
      <c r="C1223"/>
      <c r="D1223"/>
      <c r="E1223"/>
      <c r="F1223"/>
      <c r="G1223"/>
      <c r="H1223"/>
      <c r="I1223"/>
      <c r="J1223"/>
      <c r="K1223"/>
      <c r="L1223"/>
      <c r="M1223"/>
      <c r="N1223"/>
      <c r="O1223"/>
      <c r="P1223"/>
      <c r="Q1223"/>
      <c r="R1223"/>
      <c r="S1223"/>
    </row>
    <row r="1224" spans="1:19" s="206" customFormat="1" ht="15.75" hidden="1" x14ac:dyDescent="0.25">
      <c r="A1224"/>
      <c r="B1224"/>
      <c r="C1224"/>
      <c r="D1224"/>
      <c r="E1224"/>
      <c r="F1224"/>
      <c r="G1224"/>
      <c r="H1224"/>
      <c r="I1224"/>
      <c r="J1224"/>
      <c r="K1224"/>
      <c r="L1224"/>
      <c r="M1224"/>
      <c r="N1224"/>
      <c r="O1224"/>
      <c r="P1224"/>
      <c r="Q1224"/>
      <c r="R1224"/>
      <c r="S1224"/>
    </row>
    <row r="1225" spans="1:19" s="206" customFormat="1" ht="15.75" hidden="1" x14ac:dyDescent="0.25">
      <c r="A1225"/>
      <c r="B1225"/>
      <c r="C1225"/>
      <c r="D1225"/>
      <c r="E1225"/>
      <c r="F1225"/>
      <c r="G1225"/>
      <c r="H1225"/>
      <c r="I1225"/>
      <c r="J1225"/>
      <c r="K1225"/>
      <c r="L1225"/>
      <c r="M1225"/>
      <c r="N1225"/>
      <c r="O1225"/>
      <c r="P1225"/>
      <c r="Q1225"/>
      <c r="R1225"/>
      <c r="S1225"/>
    </row>
    <row r="1226" spans="1:19" s="206" customFormat="1" ht="15.75" hidden="1" x14ac:dyDescent="0.25">
      <c r="A1226"/>
      <c r="B1226"/>
      <c r="C1226"/>
      <c r="D1226"/>
      <c r="E1226"/>
      <c r="F1226"/>
      <c r="G1226"/>
      <c r="H1226"/>
      <c r="I1226"/>
      <c r="J1226"/>
      <c r="K1226"/>
      <c r="L1226"/>
      <c r="M1226"/>
      <c r="N1226"/>
      <c r="O1226"/>
      <c r="P1226"/>
      <c r="Q1226"/>
      <c r="R1226"/>
      <c r="S1226"/>
    </row>
    <row r="1227" spans="1:19" s="206" customFormat="1" ht="15.75" hidden="1" x14ac:dyDescent="0.25">
      <c r="A1227"/>
      <c r="B1227"/>
      <c r="C1227"/>
      <c r="D1227"/>
      <c r="E1227"/>
      <c r="F1227"/>
      <c r="G1227"/>
      <c r="H1227"/>
      <c r="I1227"/>
      <c r="J1227"/>
      <c r="K1227"/>
      <c r="L1227"/>
      <c r="M1227"/>
      <c r="N1227"/>
      <c r="O1227"/>
      <c r="P1227"/>
      <c r="Q1227"/>
      <c r="R1227"/>
      <c r="S1227"/>
    </row>
    <row r="1228" spans="1:19" s="206" customFormat="1" ht="15.75" hidden="1" x14ac:dyDescent="0.25">
      <c r="A1228"/>
      <c r="B1228"/>
      <c r="C1228"/>
      <c r="D1228"/>
      <c r="E1228"/>
      <c r="F1228"/>
      <c r="G1228"/>
      <c r="H1228"/>
      <c r="I1228"/>
      <c r="J1228"/>
      <c r="K1228"/>
      <c r="L1228"/>
      <c r="M1228"/>
      <c r="N1228"/>
      <c r="O1228"/>
      <c r="P1228"/>
      <c r="Q1228"/>
      <c r="R1228"/>
      <c r="S1228"/>
    </row>
    <row r="1229" spans="1:19" s="206" customFormat="1" ht="15.75" hidden="1" x14ac:dyDescent="0.25">
      <c r="A1229"/>
      <c r="B1229"/>
      <c r="C1229"/>
      <c r="D1229"/>
      <c r="E1229"/>
      <c r="F1229"/>
      <c r="G1229"/>
      <c r="H1229"/>
      <c r="I1229"/>
      <c r="J1229"/>
      <c r="K1229"/>
      <c r="L1229"/>
      <c r="M1229"/>
      <c r="N1229"/>
      <c r="O1229"/>
      <c r="P1229"/>
      <c r="Q1229"/>
      <c r="R1229"/>
      <c r="S1229"/>
    </row>
    <row r="1230" spans="1:19" s="206" customFormat="1" ht="15.75" hidden="1" x14ac:dyDescent="0.25">
      <c r="A1230"/>
      <c r="B1230"/>
      <c r="C1230"/>
      <c r="D1230"/>
      <c r="E1230"/>
      <c r="F1230"/>
      <c r="G1230"/>
      <c r="H1230"/>
      <c r="I1230"/>
      <c r="J1230"/>
      <c r="K1230"/>
      <c r="L1230"/>
      <c r="M1230"/>
      <c r="N1230"/>
      <c r="O1230"/>
      <c r="P1230"/>
      <c r="Q1230"/>
      <c r="R1230"/>
      <c r="S1230"/>
    </row>
    <row r="1231" spans="1:19" s="206" customFormat="1" ht="15.75" hidden="1" x14ac:dyDescent="0.25">
      <c r="A1231"/>
      <c r="B1231"/>
      <c r="C1231"/>
      <c r="D1231"/>
      <c r="E1231"/>
      <c r="F1231"/>
      <c r="G1231"/>
      <c r="H1231"/>
      <c r="I1231"/>
      <c r="J1231"/>
      <c r="K1231"/>
      <c r="L1231"/>
      <c r="M1231"/>
      <c r="N1231"/>
      <c r="O1231"/>
      <c r="P1231"/>
      <c r="Q1231"/>
      <c r="R1231"/>
      <c r="S1231"/>
    </row>
    <row r="1232" spans="1:19" s="206" customFormat="1" ht="15.75" hidden="1" x14ac:dyDescent="0.25">
      <c r="A1232"/>
      <c r="B1232"/>
      <c r="C1232"/>
      <c r="D1232"/>
      <c r="E1232"/>
      <c r="F1232"/>
      <c r="G1232"/>
      <c r="H1232"/>
      <c r="I1232"/>
      <c r="J1232"/>
      <c r="K1232"/>
      <c r="L1232"/>
      <c r="M1232"/>
      <c r="N1232"/>
      <c r="O1232"/>
      <c r="P1232"/>
      <c r="Q1232"/>
      <c r="R1232"/>
      <c r="S1232"/>
    </row>
    <row r="1233" spans="1:19" s="206" customFormat="1" ht="15.75" hidden="1" x14ac:dyDescent="0.25">
      <c r="A1233"/>
      <c r="B1233"/>
      <c r="C1233"/>
      <c r="D1233"/>
      <c r="E1233"/>
      <c r="F1233"/>
      <c r="G1233"/>
      <c r="H1233"/>
      <c r="I1233"/>
      <c r="J1233"/>
      <c r="K1233"/>
      <c r="L1233"/>
      <c r="M1233"/>
      <c r="N1233"/>
      <c r="O1233"/>
      <c r="P1233"/>
      <c r="Q1233"/>
      <c r="R1233"/>
      <c r="S1233"/>
    </row>
    <row r="1234" spans="1:19" s="206" customFormat="1" ht="15.75" hidden="1" x14ac:dyDescent="0.25">
      <c r="A1234"/>
      <c r="B1234"/>
      <c r="C1234"/>
      <c r="D1234"/>
      <c r="E1234"/>
      <c r="F1234"/>
      <c r="G1234"/>
      <c r="H1234"/>
      <c r="I1234"/>
      <c r="J1234"/>
      <c r="K1234"/>
      <c r="L1234"/>
      <c r="M1234"/>
      <c r="N1234"/>
      <c r="O1234"/>
      <c r="P1234"/>
      <c r="Q1234"/>
      <c r="R1234"/>
      <c r="S1234"/>
    </row>
    <row r="1235" spans="1:19" s="206" customFormat="1" ht="15.75" hidden="1" x14ac:dyDescent="0.25">
      <c r="A1235"/>
      <c r="B1235"/>
      <c r="C1235"/>
      <c r="D1235"/>
      <c r="E1235"/>
      <c r="F1235"/>
      <c r="G1235"/>
      <c r="H1235"/>
      <c r="I1235"/>
      <c r="J1235"/>
      <c r="K1235"/>
      <c r="L1235"/>
      <c r="M1235"/>
      <c r="N1235"/>
      <c r="O1235"/>
      <c r="P1235"/>
      <c r="Q1235"/>
      <c r="R1235"/>
      <c r="S1235"/>
    </row>
    <row r="1236" spans="1:19" s="206" customFormat="1" ht="15" hidden="1" customHeight="1" x14ac:dyDescent="0.25">
      <c r="A1236"/>
      <c r="B1236"/>
      <c r="C1236"/>
      <c r="D1236"/>
      <c r="E1236"/>
      <c r="F1236"/>
      <c r="G1236"/>
      <c r="H1236"/>
      <c r="I1236"/>
      <c r="J1236"/>
      <c r="K1236"/>
      <c r="L1236"/>
      <c r="M1236"/>
      <c r="N1236"/>
      <c r="O1236"/>
      <c r="P1236"/>
      <c r="Q1236"/>
      <c r="R1236"/>
      <c r="S1236"/>
    </row>
    <row r="1237" spans="1:19" s="206" customFormat="1" ht="15" hidden="1" customHeight="1" x14ac:dyDescent="0.25">
      <c r="A1237"/>
      <c r="B1237"/>
      <c r="C1237"/>
      <c r="D1237"/>
      <c r="E1237"/>
      <c r="F1237"/>
      <c r="G1237"/>
      <c r="H1237"/>
      <c r="I1237"/>
      <c r="J1237"/>
      <c r="K1237"/>
      <c r="L1237"/>
      <c r="M1237"/>
      <c r="N1237"/>
      <c r="O1237"/>
      <c r="P1237"/>
      <c r="Q1237"/>
      <c r="R1237"/>
      <c r="S1237"/>
    </row>
    <row r="1238" spans="1:19" s="206" customFormat="1" ht="15" hidden="1" customHeight="1" x14ac:dyDescent="0.25">
      <c r="A1238"/>
      <c r="B1238"/>
      <c r="C1238"/>
      <c r="D1238"/>
      <c r="E1238"/>
      <c r="F1238"/>
      <c r="G1238"/>
      <c r="H1238"/>
      <c r="I1238"/>
      <c r="J1238"/>
      <c r="K1238"/>
      <c r="L1238"/>
      <c r="M1238"/>
      <c r="N1238"/>
      <c r="O1238"/>
      <c r="P1238"/>
      <c r="Q1238"/>
      <c r="R1238"/>
      <c r="S1238"/>
    </row>
    <row r="1239" spans="1:19" s="206" customFormat="1" ht="80.099999999999994" hidden="1" customHeight="1" x14ac:dyDescent="0.25">
      <c r="A1239"/>
      <c r="B1239"/>
      <c r="C1239"/>
      <c r="D1239"/>
      <c r="E1239"/>
      <c r="F1239"/>
      <c r="G1239"/>
      <c r="H1239"/>
      <c r="I1239"/>
      <c r="J1239"/>
      <c r="K1239"/>
      <c r="L1239"/>
      <c r="M1239"/>
      <c r="N1239"/>
      <c r="O1239"/>
      <c r="P1239"/>
      <c r="Q1239"/>
      <c r="R1239"/>
      <c r="S1239"/>
    </row>
    <row r="1240" spans="1:19" s="206" customFormat="1" ht="15.75" hidden="1" x14ac:dyDescent="0.25">
      <c r="A1240"/>
      <c r="B1240"/>
      <c r="C1240"/>
      <c r="D1240"/>
      <c r="E1240"/>
      <c r="F1240"/>
      <c r="G1240"/>
      <c r="H1240"/>
      <c r="I1240"/>
      <c r="J1240"/>
      <c r="K1240"/>
      <c r="L1240"/>
      <c r="M1240"/>
      <c r="N1240"/>
      <c r="O1240"/>
      <c r="P1240"/>
      <c r="Q1240"/>
      <c r="R1240"/>
      <c r="S1240"/>
    </row>
    <row r="1241" spans="1:19" s="206" customFormat="1" ht="15.75" hidden="1" x14ac:dyDescent="0.25">
      <c r="A1241"/>
      <c r="B1241"/>
      <c r="C1241"/>
      <c r="D1241"/>
      <c r="E1241"/>
      <c r="F1241"/>
      <c r="G1241"/>
      <c r="H1241"/>
      <c r="I1241"/>
      <c r="J1241"/>
      <c r="K1241"/>
      <c r="L1241"/>
      <c r="M1241"/>
      <c r="N1241"/>
      <c r="O1241"/>
      <c r="P1241"/>
      <c r="Q1241"/>
      <c r="R1241"/>
      <c r="S1241"/>
    </row>
    <row r="1242" spans="1:19" s="206" customFormat="1" ht="15.75" hidden="1" x14ac:dyDescent="0.25">
      <c r="A1242"/>
      <c r="B1242"/>
      <c r="C1242"/>
      <c r="D1242"/>
      <c r="E1242"/>
      <c r="F1242"/>
      <c r="G1242"/>
      <c r="H1242"/>
      <c r="I1242"/>
      <c r="J1242"/>
      <c r="K1242"/>
      <c r="L1242"/>
      <c r="M1242"/>
      <c r="N1242"/>
      <c r="O1242"/>
      <c r="P1242"/>
      <c r="Q1242"/>
      <c r="R1242"/>
      <c r="S1242"/>
    </row>
    <row r="1243" spans="1:19" s="206" customFormat="1" ht="15.75" hidden="1" x14ac:dyDescent="0.25">
      <c r="A1243"/>
      <c r="B1243"/>
      <c r="C1243"/>
      <c r="D1243"/>
      <c r="E1243"/>
      <c r="F1243"/>
      <c r="G1243"/>
      <c r="H1243"/>
      <c r="I1243"/>
      <c r="J1243"/>
      <c r="K1243"/>
      <c r="L1243"/>
      <c r="M1243"/>
      <c r="N1243"/>
      <c r="O1243"/>
      <c r="P1243"/>
      <c r="Q1243"/>
      <c r="R1243"/>
      <c r="S1243"/>
    </row>
    <row r="1244" spans="1:19" s="206" customFormat="1" ht="15.75" hidden="1" x14ac:dyDescent="0.25">
      <c r="A1244"/>
      <c r="B1244"/>
      <c r="C1244"/>
      <c r="D1244"/>
      <c r="E1244"/>
      <c r="F1244"/>
      <c r="G1244"/>
      <c r="H1244"/>
      <c r="I1244"/>
      <c r="J1244"/>
      <c r="K1244"/>
      <c r="L1244"/>
      <c r="M1244"/>
      <c r="N1244"/>
      <c r="O1244"/>
      <c r="P1244"/>
      <c r="Q1244"/>
      <c r="R1244"/>
      <c r="S1244"/>
    </row>
    <row r="1245" spans="1:19" s="206" customFormat="1" ht="15.75" hidden="1" x14ac:dyDescent="0.25">
      <c r="A1245"/>
      <c r="B1245"/>
      <c r="C1245"/>
      <c r="D1245"/>
      <c r="E1245"/>
      <c r="F1245"/>
      <c r="G1245"/>
      <c r="H1245"/>
      <c r="I1245"/>
      <c r="J1245"/>
      <c r="K1245"/>
      <c r="L1245"/>
      <c r="M1245"/>
      <c r="N1245"/>
      <c r="O1245"/>
      <c r="P1245"/>
      <c r="Q1245"/>
      <c r="R1245"/>
      <c r="S1245"/>
    </row>
    <row r="1246" spans="1:19" s="206" customFormat="1" ht="15.75" hidden="1" x14ac:dyDescent="0.25">
      <c r="A1246"/>
      <c r="B1246"/>
      <c r="C1246"/>
      <c r="D1246"/>
      <c r="E1246"/>
      <c r="F1246"/>
      <c r="G1246"/>
      <c r="H1246"/>
      <c r="I1246"/>
      <c r="J1246"/>
      <c r="K1246"/>
      <c r="L1246"/>
      <c r="M1246"/>
      <c r="N1246"/>
      <c r="O1246"/>
      <c r="P1246"/>
      <c r="Q1246"/>
      <c r="R1246"/>
      <c r="S1246"/>
    </row>
    <row r="1247" spans="1:19" s="206" customFormat="1" ht="15.75" hidden="1" x14ac:dyDescent="0.25">
      <c r="A1247"/>
      <c r="B1247"/>
      <c r="C1247"/>
      <c r="D1247"/>
      <c r="E1247"/>
      <c r="F1247"/>
      <c r="G1247"/>
      <c r="H1247"/>
      <c r="I1247"/>
      <c r="J1247"/>
      <c r="K1247"/>
      <c r="L1247"/>
      <c r="M1247"/>
      <c r="N1247"/>
      <c r="O1247"/>
      <c r="P1247"/>
      <c r="Q1247"/>
      <c r="R1247"/>
      <c r="S1247"/>
    </row>
    <row r="1248" spans="1:19" s="206" customFormat="1" ht="15.75" hidden="1" x14ac:dyDescent="0.25">
      <c r="A1248"/>
      <c r="B1248"/>
      <c r="C1248"/>
      <c r="D1248"/>
      <c r="E1248"/>
      <c r="F1248"/>
      <c r="G1248"/>
      <c r="H1248"/>
      <c r="I1248"/>
      <c r="J1248"/>
      <c r="K1248"/>
      <c r="L1248"/>
      <c r="M1248"/>
      <c r="N1248"/>
      <c r="O1248"/>
      <c r="P1248"/>
      <c r="Q1248"/>
      <c r="R1248"/>
      <c r="S1248"/>
    </row>
    <row r="1249" spans="1:19" s="206" customFormat="1" ht="15.75" hidden="1" x14ac:dyDescent="0.25">
      <c r="A1249"/>
      <c r="B1249"/>
      <c r="C1249"/>
      <c r="D1249"/>
      <c r="E1249"/>
      <c r="F1249"/>
      <c r="G1249"/>
      <c r="H1249"/>
      <c r="I1249"/>
      <c r="J1249"/>
      <c r="K1249"/>
      <c r="L1249"/>
      <c r="M1249"/>
      <c r="N1249"/>
      <c r="O1249"/>
      <c r="P1249"/>
      <c r="Q1249"/>
      <c r="R1249"/>
      <c r="S1249"/>
    </row>
    <row r="1250" spans="1:19" s="206" customFormat="1" ht="15.75" hidden="1" x14ac:dyDescent="0.25">
      <c r="A1250"/>
      <c r="B1250"/>
      <c r="C1250"/>
      <c r="D1250"/>
      <c r="E1250"/>
      <c r="F1250"/>
      <c r="G1250"/>
      <c r="H1250"/>
      <c r="I1250"/>
      <c r="J1250"/>
      <c r="K1250"/>
      <c r="L1250"/>
      <c r="M1250"/>
      <c r="N1250"/>
      <c r="O1250"/>
      <c r="P1250"/>
      <c r="Q1250"/>
      <c r="R1250"/>
      <c r="S1250"/>
    </row>
    <row r="1251" spans="1:19" s="206" customFormat="1" ht="15.75" hidden="1" x14ac:dyDescent="0.25">
      <c r="A1251"/>
      <c r="B1251"/>
      <c r="C1251"/>
      <c r="D1251"/>
      <c r="E1251"/>
      <c r="F1251"/>
      <c r="G1251"/>
      <c r="H1251"/>
      <c r="I1251"/>
      <c r="J1251"/>
      <c r="K1251"/>
      <c r="L1251"/>
      <c r="M1251"/>
      <c r="N1251"/>
      <c r="O1251"/>
      <c r="P1251"/>
      <c r="Q1251"/>
      <c r="R1251"/>
      <c r="S1251"/>
    </row>
    <row r="1252" spans="1:19" s="206" customFormat="1" ht="15.75" hidden="1" x14ac:dyDescent="0.25">
      <c r="A1252"/>
      <c r="B1252"/>
      <c r="C1252"/>
      <c r="D1252"/>
      <c r="E1252"/>
      <c r="F1252"/>
      <c r="G1252"/>
      <c r="H1252"/>
      <c r="I1252"/>
      <c r="J1252"/>
      <c r="K1252"/>
      <c r="L1252"/>
      <c r="M1252"/>
      <c r="N1252"/>
      <c r="O1252"/>
      <c r="P1252"/>
      <c r="Q1252"/>
      <c r="R1252"/>
      <c r="S1252"/>
    </row>
    <row r="1253" spans="1:19" s="206" customFormat="1" ht="15.75" hidden="1" x14ac:dyDescent="0.25">
      <c r="A1253"/>
      <c r="B1253"/>
      <c r="C1253"/>
      <c r="D1253"/>
      <c r="E1253"/>
      <c r="F1253"/>
      <c r="G1253"/>
      <c r="H1253"/>
      <c r="I1253"/>
      <c r="J1253"/>
      <c r="K1253"/>
      <c r="L1253"/>
      <c r="M1253"/>
      <c r="N1253"/>
      <c r="O1253"/>
      <c r="P1253"/>
      <c r="Q1253"/>
      <c r="R1253"/>
      <c r="S1253"/>
    </row>
    <row r="1254" spans="1:19" s="206" customFormat="1" ht="15.75" hidden="1" x14ac:dyDescent="0.25">
      <c r="A1254"/>
      <c r="B1254"/>
      <c r="C1254"/>
      <c r="D1254"/>
      <c r="E1254"/>
      <c r="F1254"/>
      <c r="G1254"/>
      <c r="H1254"/>
      <c r="I1254"/>
      <c r="J1254"/>
      <c r="K1254"/>
      <c r="L1254"/>
      <c r="M1254"/>
      <c r="N1254"/>
      <c r="O1254"/>
      <c r="P1254"/>
      <c r="Q1254"/>
      <c r="R1254"/>
      <c r="S1254"/>
    </row>
    <row r="1255" spans="1:19" s="206" customFormat="1" ht="15.75" hidden="1" x14ac:dyDescent="0.25">
      <c r="A1255"/>
      <c r="B1255"/>
      <c r="C1255"/>
      <c r="D1255"/>
      <c r="E1255"/>
      <c r="F1255"/>
      <c r="G1255"/>
      <c r="H1255"/>
      <c r="I1255"/>
      <c r="J1255"/>
      <c r="K1255"/>
      <c r="L1255"/>
      <c r="M1255"/>
      <c r="N1255"/>
      <c r="O1255"/>
      <c r="P1255"/>
      <c r="Q1255"/>
      <c r="R1255"/>
      <c r="S1255"/>
    </row>
    <row r="1256" spans="1:19" s="206" customFormat="1" ht="15.75" hidden="1" x14ac:dyDescent="0.25">
      <c r="A1256"/>
      <c r="B1256"/>
      <c r="C1256"/>
      <c r="D1256"/>
      <c r="E1256"/>
      <c r="F1256"/>
      <c r="G1256"/>
      <c r="H1256"/>
      <c r="I1256"/>
      <c r="J1256"/>
      <c r="K1256"/>
      <c r="L1256"/>
      <c r="M1256"/>
      <c r="N1256"/>
      <c r="O1256"/>
      <c r="P1256"/>
      <c r="Q1256"/>
      <c r="R1256"/>
      <c r="S1256"/>
    </row>
    <row r="1257" spans="1:19" s="206" customFormat="1" ht="15.75" hidden="1" x14ac:dyDescent="0.25">
      <c r="A1257"/>
      <c r="B1257"/>
      <c r="C1257"/>
      <c r="D1257"/>
      <c r="E1257"/>
      <c r="F1257"/>
      <c r="G1257"/>
      <c r="H1257"/>
      <c r="I1257"/>
      <c r="J1257"/>
      <c r="K1257"/>
      <c r="L1257"/>
      <c r="M1257"/>
      <c r="N1257"/>
      <c r="O1257"/>
      <c r="P1257"/>
      <c r="Q1257"/>
      <c r="R1257"/>
      <c r="S1257"/>
    </row>
    <row r="1258" spans="1:19" s="206" customFormat="1" ht="15.75" hidden="1" x14ac:dyDescent="0.25">
      <c r="A1258"/>
      <c r="B1258"/>
      <c r="C1258"/>
      <c r="D1258"/>
      <c r="E1258"/>
      <c r="F1258"/>
      <c r="G1258"/>
      <c r="H1258"/>
      <c r="I1258"/>
      <c r="J1258"/>
      <c r="K1258"/>
      <c r="L1258"/>
      <c r="M1258"/>
      <c r="N1258"/>
      <c r="O1258"/>
      <c r="P1258"/>
      <c r="Q1258"/>
      <c r="R1258"/>
      <c r="S1258"/>
    </row>
    <row r="1259" spans="1:19" s="206" customFormat="1" ht="15.75" hidden="1" x14ac:dyDescent="0.25">
      <c r="A1259"/>
      <c r="B1259"/>
      <c r="C1259"/>
      <c r="D1259"/>
      <c r="E1259"/>
      <c r="F1259"/>
      <c r="G1259"/>
      <c r="H1259"/>
      <c r="I1259"/>
      <c r="J1259"/>
      <c r="K1259"/>
      <c r="L1259"/>
      <c r="M1259"/>
      <c r="N1259"/>
      <c r="O1259"/>
      <c r="P1259"/>
      <c r="Q1259"/>
      <c r="R1259"/>
      <c r="S1259"/>
    </row>
    <row r="1260" spans="1:19" s="206" customFormat="1" ht="15" hidden="1" customHeight="1" x14ac:dyDescent="0.25">
      <c r="A1260"/>
      <c r="B1260"/>
      <c r="C1260"/>
      <c r="D1260"/>
      <c r="E1260"/>
      <c r="F1260"/>
      <c r="G1260"/>
      <c r="H1260"/>
      <c r="I1260"/>
      <c r="J1260"/>
      <c r="K1260"/>
      <c r="L1260"/>
      <c r="M1260"/>
      <c r="N1260"/>
      <c r="O1260"/>
      <c r="P1260"/>
      <c r="Q1260"/>
      <c r="R1260"/>
      <c r="S1260"/>
    </row>
    <row r="1261" spans="1:19" s="206" customFormat="1" ht="15" hidden="1" customHeight="1" x14ac:dyDescent="0.25">
      <c r="A1261"/>
      <c r="B1261"/>
      <c r="C1261"/>
      <c r="D1261"/>
      <c r="E1261"/>
      <c r="F1261"/>
      <c r="G1261"/>
      <c r="H1261"/>
      <c r="I1261"/>
      <c r="J1261"/>
      <c r="K1261"/>
      <c r="L1261"/>
      <c r="M1261"/>
      <c r="N1261"/>
      <c r="O1261"/>
      <c r="P1261"/>
      <c r="Q1261"/>
      <c r="R1261"/>
      <c r="S1261"/>
    </row>
    <row r="1262" spans="1:19" s="206" customFormat="1" ht="15.75" hidden="1" x14ac:dyDescent="0.25">
      <c r="A1262"/>
      <c r="B1262"/>
      <c r="C1262"/>
      <c r="D1262"/>
      <c r="E1262"/>
      <c r="F1262"/>
      <c r="G1262"/>
      <c r="H1262"/>
      <c r="I1262"/>
      <c r="J1262"/>
      <c r="K1262"/>
      <c r="L1262"/>
      <c r="M1262"/>
      <c r="N1262"/>
      <c r="O1262"/>
      <c r="P1262"/>
      <c r="Q1262"/>
      <c r="R1262"/>
      <c r="S1262"/>
    </row>
    <row r="1263" spans="1:19" s="206" customFormat="1" ht="37.5" hidden="1" customHeight="1" x14ac:dyDescent="0.25">
      <c r="A1263"/>
      <c r="B1263"/>
      <c r="C1263"/>
      <c r="D1263"/>
      <c r="E1263"/>
      <c r="F1263"/>
      <c r="G1263"/>
      <c r="H1263"/>
      <c r="I1263"/>
      <c r="J1263"/>
      <c r="K1263"/>
      <c r="L1263"/>
      <c r="M1263"/>
      <c r="N1263"/>
      <c r="O1263"/>
      <c r="P1263"/>
      <c r="Q1263"/>
      <c r="R1263"/>
      <c r="S1263"/>
    </row>
    <row r="1264" spans="1:19" s="206" customFormat="1" ht="80.099999999999994" hidden="1" customHeight="1" x14ac:dyDescent="0.25">
      <c r="A1264"/>
      <c r="B1264"/>
      <c r="C1264"/>
      <c r="D1264"/>
      <c r="E1264"/>
      <c r="F1264"/>
      <c r="G1264"/>
      <c r="H1264"/>
      <c r="I1264"/>
      <c r="J1264"/>
      <c r="K1264"/>
      <c r="L1264"/>
      <c r="M1264"/>
      <c r="N1264"/>
      <c r="O1264"/>
      <c r="P1264"/>
      <c r="Q1264"/>
      <c r="R1264"/>
      <c r="S1264"/>
    </row>
    <row r="1265" spans="1:19" s="206" customFormat="1" ht="15.75" hidden="1" x14ac:dyDescent="0.25">
      <c r="A1265"/>
      <c r="B1265"/>
      <c r="C1265"/>
      <c r="D1265"/>
      <c r="E1265"/>
      <c r="F1265"/>
      <c r="G1265"/>
      <c r="H1265"/>
      <c r="I1265"/>
      <c r="J1265"/>
      <c r="K1265"/>
      <c r="L1265"/>
      <c r="M1265"/>
      <c r="N1265"/>
      <c r="O1265"/>
      <c r="P1265"/>
      <c r="Q1265"/>
      <c r="R1265"/>
      <c r="S1265"/>
    </row>
    <row r="1266" spans="1:19" s="206" customFormat="1" ht="15" hidden="1" customHeight="1" x14ac:dyDescent="0.25">
      <c r="A1266"/>
      <c r="B1266"/>
      <c r="C1266"/>
      <c r="D1266"/>
      <c r="E1266"/>
      <c r="F1266"/>
      <c r="G1266"/>
      <c r="H1266"/>
      <c r="I1266"/>
      <c r="J1266"/>
      <c r="K1266"/>
      <c r="L1266"/>
      <c r="M1266"/>
      <c r="N1266"/>
      <c r="O1266"/>
      <c r="P1266"/>
      <c r="Q1266"/>
      <c r="R1266"/>
      <c r="S1266"/>
    </row>
    <row r="1267" spans="1:19" s="206" customFormat="1" ht="15.75" hidden="1" x14ac:dyDescent="0.25">
      <c r="A1267"/>
      <c r="B1267"/>
      <c r="C1267"/>
      <c r="D1267"/>
      <c r="E1267"/>
      <c r="F1267"/>
      <c r="G1267"/>
      <c r="H1267"/>
      <c r="I1267"/>
      <c r="J1267"/>
      <c r="K1267"/>
      <c r="L1267"/>
      <c r="M1267"/>
      <c r="N1267"/>
      <c r="O1267"/>
      <c r="P1267"/>
      <c r="Q1267"/>
      <c r="R1267"/>
      <c r="S1267"/>
    </row>
    <row r="1268" spans="1:19" s="206" customFormat="1" ht="24" hidden="1" customHeight="1" x14ac:dyDescent="0.25">
      <c r="A1268"/>
      <c r="B1268"/>
      <c r="C1268"/>
      <c r="D1268"/>
      <c r="E1268"/>
      <c r="F1268"/>
      <c r="G1268"/>
      <c r="H1268"/>
      <c r="I1268"/>
      <c r="J1268"/>
      <c r="K1268"/>
      <c r="L1268"/>
      <c r="M1268"/>
      <c r="N1268"/>
      <c r="O1268"/>
      <c r="P1268"/>
      <c r="Q1268"/>
      <c r="R1268"/>
      <c r="S1268"/>
    </row>
    <row r="1269" spans="1:19" s="206" customFormat="1" ht="80.099999999999994" hidden="1" customHeight="1" x14ac:dyDescent="0.25">
      <c r="A1269"/>
      <c r="B1269"/>
      <c r="C1269"/>
      <c r="D1269"/>
      <c r="E1269"/>
      <c r="F1269"/>
      <c r="G1269"/>
      <c r="H1269"/>
      <c r="I1269"/>
      <c r="J1269"/>
      <c r="K1269"/>
      <c r="L1269"/>
      <c r="M1269"/>
      <c r="N1269"/>
      <c r="O1269"/>
      <c r="P1269"/>
      <c r="Q1269"/>
      <c r="R1269"/>
      <c r="S1269"/>
    </row>
    <row r="1270" spans="1:19" s="206" customFormat="1" ht="15.75" hidden="1" x14ac:dyDescent="0.25">
      <c r="A1270"/>
      <c r="B1270"/>
      <c r="C1270"/>
      <c r="D1270"/>
      <c r="E1270"/>
      <c r="F1270"/>
      <c r="G1270"/>
      <c r="H1270"/>
      <c r="I1270"/>
      <c r="J1270"/>
      <c r="K1270"/>
      <c r="L1270"/>
      <c r="M1270"/>
      <c r="N1270"/>
      <c r="O1270"/>
      <c r="P1270"/>
      <c r="Q1270"/>
      <c r="R1270"/>
      <c r="S1270"/>
    </row>
    <row r="1271" spans="1:19" s="206" customFormat="1" ht="15.75" hidden="1" x14ac:dyDescent="0.25">
      <c r="A1271"/>
      <c r="B1271"/>
      <c r="C1271"/>
      <c r="D1271"/>
      <c r="E1271"/>
      <c r="F1271"/>
      <c r="G1271"/>
      <c r="H1271"/>
      <c r="I1271"/>
      <c r="J1271"/>
      <c r="K1271"/>
      <c r="L1271"/>
      <c r="M1271"/>
      <c r="N1271"/>
      <c r="O1271"/>
      <c r="P1271"/>
      <c r="Q1271"/>
      <c r="R1271"/>
      <c r="S1271"/>
    </row>
    <row r="1272" spans="1:19" s="206" customFormat="1" ht="15.75" hidden="1" x14ac:dyDescent="0.25">
      <c r="A1272"/>
      <c r="B1272"/>
      <c r="C1272"/>
      <c r="D1272"/>
      <c r="E1272"/>
      <c r="F1272"/>
      <c r="G1272"/>
      <c r="H1272"/>
      <c r="I1272"/>
      <c r="J1272"/>
      <c r="K1272"/>
      <c r="L1272"/>
      <c r="M1272"/>
      <c r="N1272"/>
      <c r="O1272"/>
      <c r="P1272"/>
      <c r="Q1272"/>
      <c r="R1272"/>
      <c r="S1272"/>
    </row>
    <row r="1273" spans="1:19" s="206" customFormat="1" ht="15.75" hidden="1" x14ac:dyDescent="0.25">
      <c r="A1273"/>
      <c r="B1273"/>
      <c r="C1273"/>
      <c r="D1273"/>
      <c r="E1273"/>
      <c r="F1273"/>
      <c r="G1273"/>
      <c r="H1273"/>
      <c r="I1273"/>
      <c r="J1273"/>
      <c r="K1273"/>
      <c r="L1273"/>
      <c r="M1273"/>
      <c r="N1273"/>
      <c r="O1273"/>
      <c r="P1273"/>
      <c r="Q1273"/>
      <c r="R1273"/>
      <c r="S1273"/>
    </row>
    <row r="1274" spans="1:19" s="206" customFormat="1" ht="15.75" hidden="1" x14ac:dyDescent="0.25">
      <c r="A1274"/>
      <c r="B1274"/>
      <c r="C1274"/>
      <c r="D1274"/>
      <c r="E1274"/>
      <c r="F1274"/>
      <c r="G1274"/>
      <c r="H1274"/>
      <c r="I1274"/>
      <c r="J1274"/>
      <c r="K1274"/>
      <c r="L1274"/>
      <c r="M1274"/>
      <c r="N1274"/>
      <c r="O1274"/>
      <c r="P1274"/>
      <c r="Q1274"/>
      <c r="R1274"/>
      <c r="S1274"/>
    </row>
    <row r="1275" spans="1:19" s="206" customFormat="1" ht="15.75" hidden="1" x14ac:dyDescent="0.25">
      <c r="A1275"/>
      <c r="B1275"/>
      <c r="C1275"/>
      <c r="D1275"/>
      <c r="E1275"/>
      <c r="F1275"/>
      <c r="G1275"/>
      <c r="H1275"/>
      <c r="I1275"/>
      <c r="J1275"/>
      <c r="K1275"/>
      <c r="L1275"/>
      <c r="M1275"/>
      <c r="N1275"/>
      <c r="O1275"/>
      <c r="P1275"/>
      <c r="Q1275"/>
      <c r="R1275"/>
      <c r="S1275"/>
    </row>
    <row r="1276" spans="1:19" s="206" customFormat="1" ht="15.75" hidden="1" x14ac:dyDescent="0.25">
      <c r="A1276"/>
      <c r="B1276"/>
      <c r="C1276"/>
      <c r="D1276"/>
      <c r="E1276"/>
      <c r="F1276"/>
      <c r="G1276"/>
      <c r="H1276"/>
      <c r="I1276"/>
      <c r="J1276"/>
      <c r="K1276"/>
      <c r="L1276"/>
      <c r="M1276"/>
      <c r="N1276"/>
      <c r="O1276"/>
      <c r="P1276"/>
      <c r="Q1276"/>
      <c r="R1276"/>
      <c r="S1276"/>
    </row>
    <row r="1277" spans="1:19" s="206" customFormat="1" ht="15.75" hidden="1" x14ac:dyDescent="0.25">
      <c r="A1277"/>
      <c r="B1277"/>
      <c r="C1277"/>
      <c r="D1277"/>
      <c r="E1277"/>
      <c r="F1277"/>
      <c r="G1277"/>
      <c r="H1277"/>
      <c r="I1277"/>
      <c r="J1277"/>
      <c r="K1277"/>
      <c r="L1277"/>
      <c r="M1277"/>
      <c r="N1277"/>
      <c r="O1277"/>
      <c r="P1277"/>
      <c r="Q1277"/>
      <c r="R1277"/>
      <c r="S1277"/>
    </row>
    <row r="1278" spans="1:19" s="206" customFormat="1" ht="15.75" hidden="1" x14ac:dyDescent="0.25">
      <c r="A1278"/>
      <c r="B1278"/>
      <c r="C1278"/>
      <c r="D1278"/>
      <c r="E1278"/>
      <c r="F1278"/>
      <c r="G1278"/>
      <c r="H1278"/>
      <c r="I1278"/>
      <c r="J1278"/>
      <c r="K1278"/>
      <c r="L1278"/>
      <c r="M1278"/>
      <c r="N1278"/>
      <c r="O1278"/>
      <c r="P1278"/>
      <c r="Q1278"/>
      <c r="R1278"/>
      <c r="S1278"/>
    </row>
    <row r="1279" spans="1:19" s="206" customFormat="1" ht="15.75" hidden="1" x14ac:dyDescent="0.25">
      <c r="A1279"/>
      <c r="B1279"/>
      <c r="C1279"/>
      <c r="D1279"/>
      <c r="E1279"/>
      <c r="F1279"/>
      <c r="G1279"/>
      <c r="H1279"/>
      <c r="I1279"/>
      <c r="J1279"/>
      <c r="K1279"/>
      <c r="L1279"/>
      <c r="M1279"/>
      <c r="N1279"/>
      <c r="O1279"/>
      <c r="P1279"/>
      <c r="Q1279"/>
      <c r="R1279"/>
      <c r="S1279"/>
    </row>
    <row r="1280" spans="1:19" s="206" customFormat="1" ht="15.75" hidden="1" x14ac:dyDescent="0.25">
      <c r="A1280"/>
      <c r="B1280"/>
      <c r="C1280"/>
      <c r="D1280"/>
      <c r="E1280"/>
      <c r="F1280"/>
      <c r="G1280"/>
      <c r="H1280"/>
      <c r="I1280"/>
      <c r="J1280"/>
      <c r="K1280"/>
      <c r="L1280"/>
      <c r="M1280"/>
      <c r="N1280"/>
      <c r="O1280"/>
      <c r="P1280"/>
      <c r="Q1280"/>
      <c r="R1280"/>
      <c r="S1280"/>
    </row>
    <row r="1281" spans="1:19" s="206" customFormat="1" ht="15.75" hidden="1" x14ac:dyDescent="0.25">
      <c r="A1281"/>
      <c r="B1281"/>
      <c r="C1281"/>
      <c r="D1281"/>
      <c r="E1281"/>
      <c r="F1281"/>
      <c r="G1281"/>
      <c r="H1281"/>
      <c r="I1281"/>
      <c r="J1281"/>
      <c r="K1281"/>
      <c r="L1281"/>
      <c r="M1281"/>
      <c r="N1281"/>
      <c r="O1281"/>
      <c r="P1281"/>
      <c r="Q1281"/>
      <c r="R1281"/>
      <c r="S1281"/>
    </row>
    <row r="1282" spans="1:19" s="206" customFormat="1" ht="15.75" hidden="1" x14ac:dyDescent="0.25">
      <c r="A1282"/>
      <c r="B1282"/>
      <c r="C1282"/>
      <c r="D1282"/>
      <c r="E1282"/>
      <c r="F1282"/>
      <c r="G1282"/>
      <c r="H1282"/>
      <c r="I1282"/>
      <c r="J1282"/>
      <c r="K1282"/>
      <c r="L1282"/>
      <c r="M1282"/>
      <c r="N1282"/>
      <c r="O1282"/>
      <c r="P1282"/>
      <c r="Q1282"/>
      <c r="R1282"/>
      <c r="S1282"/>
    </row>
    <row r="1283" spans="1:19" s="206" customFormat="1" ht="15.75" hidden="1" x14ac:dyDescent="0.25">
      <c r="A1283"/>
      <c r="B1283"/>
      <c r="C1283"/>
      <c r="D1283"/>
      <c r="E1283"/>
      <c r="F1283"/>
      <c r="G1283"/>
      <c r="H1283"/>
      <c r="I1283"/>
      <c r="J1283"/>
      <c r="K1283"/>
      <c r="L1283"/>
      <c r="M1283"/>
      <c r="N1283"/>
      <c r="O1283"/>
      <c r="P1283"/>
      <c r="Q1283"/>
      <c r="R1283"/>
      <c r="S1283"/>
    </row>
    <row r="1284" spans="1:19" s="206" customFormat="1" ht="15.75" hidden="1" x14ac:dyDescent="0.25">
      <c r="A1284"/>
      <c r="B1284"/>
      <c r="C1284"/>
      <c r="D1284"/>
      <c r="E1284"/>
      <c r="F1284"/>
      <c r="G1284"/>
      <c r="H1284"/>
      <c r="I1284"/>
      <c r="J1284"/>
      <c r="K1284"/>
      <c r="L1284"/>
      <c r="M1284"/>
      <c r="N1284"/>
      <c r="O1284"/>
      <c r="P1284"/>
      <c r="Q1284"/>
      <c r="R1284"/>
      <c r="S1284"/>
    </row>
    <row r="1285" spans="1:19" s="206" customFormat="1" ht="15.75" hidden="1" x14ac:dyDescent="0.25">
      <c r="A1285"/>
      <c r="B1285"/>
      <c r="C1285"/>
      <c r="D1285"/>
      <c r="E1285"/>
      <c r="F1285"/>
      <c r="G1285"/>
      <c r="H1285"/>
      <c r="I1285"/>
      <c r="J1285"/>
      <c r="K1285"/>
      <c r="L1285"/>
      <c r="M1285"/>
      <c r="N1285"/>
      <c r="O1285"/>
      <c r="P1285"/>
      <c r="Q1285"/>
      <c r="R1285"/>
      <c r="S1285"/>
    </row>
    <row r="1286" spans="1:19" s="206" customFormat="1" ht="15.75" hidden="1" x14ac:dyDescent="0.25">
      <c r="A1286"/>
      <c r="B1286"/>
      <c r="C1286"/>
      <c r="D1286"/>
      <c r="E1286"/>
      <c r="F1286"/>
      <c r="G1286"/>
      <c r="H1286"/>
      <c r="I1286"/>
      <c r="J1286"/>
      <c r="K1286"/>
      <c r="L1286"/>
      <c r="M1286"/>
      <c r="N1286"/>
      <c r="O1286"/>
      <c r="P1286"/>
      <c r="Q1286"/>
      <c r="R1286"/>
      <c r="S1286"/>
    </row>
    <row r="1287" spans="1:19" s="206" customFormat="1" ht="15.75" hidden="1" x14ac:dyDescent="0.25">
      <c r="A1287"/>
      <c r="B1287"/>
      <c r="C1287"/>
      <c r="D1287"/>
      <c r="E1287"/>
      <c r="F1287"/>
      <c r="G1287"/>
      <c r="H1287"/>
      <c r="I1287"/>
      <c r="J1287"/>
      <c r="K1287"/>
      <c r="L1287"/>
      <c r="M1287"/>
      <c r="N1287"/>
      <c r="O1287"/>
      <c r="P1287"/>
      <c r="Q1287"/>
      <c r="R1287"/>
      <c r="S1287"/>
    </row>
    <row r="1288" spans="1:19" s="206" customFormat="1" ht="15.75" hidden="1" x14ac:dyDescent="0.25">
      <c r="A1288"/>
      <c r="B1288"/>
      <c r="C1288"/>
      <c r="D1288"/>
      <c r="E1288"/>
      <c r="F1288"/>
      <c r="G1288"/>
      <c r="H1288"/>
      <c r="I1288"/>
      <c r="J1288"/>
      <c r="K1288"/>
      <c r="L1288"/>
      <c r="M1288"/>
      <c r="N1288"/>
      <c r="O1288"/>
      <c r="P1288"/>
      <c r="Q1288"/>
      <c r="R1288"/>
      <c r="S1288"/>
    </row>
    <row r="1289" spans="1:19" s="206" customFormat="1" ht="15.75" hidden="1" x14ac:dyDescent="0.25">
      <c r="A1289"/>
      <c r="B1289"/>
      <c r="C1289"/>
      <c r="D1289"/>
      <c r="E1289"/>
      <c r="F1289"/>
      <c r="G1289"/>
      <c r="H1289"/>
      <c r="I1289"/>
      <c r="J1289"/>
      <c r="K1289"/>
      <c r="L1289"/>
      <c r="M1289"/>
      <c r="N1289"/>
      <c r="O1289"/>
      <c r="P1289"/>
      <c r="Q1289"/>
      <c r="R1289"/>
      <c r="S1289"/>
    </row>
    <row r="1290" spans="1:19" s="206" customFormat="1" ht="15.75" hidden="1" x14ac:dyDescent="0.25">
      <c r="A1290"/>
      <c r="B1290"/>
      <c r="C1290"/>
      <c r="D1290"/>
      <c r="E1290"/>
      <c r="F1290"/>
      <c r="G1290"/>
      <c r="H1290"/>
      <c r="I1290"/>
      <c r="J1290"/>
      <c r="K1290"/>
      <c r="L1290"/>
      <c r="M1290"/>
      <c r="N1290"/>
      <c r="O1290"/>
      <c r="P1290"/>
      <c r="Q1290"/>
      <c r="R1290"/>
      <c r="S1290"/>
    </row>
    <row r="1291" spans="1:19" s="206" customFormat="1" ht="15.75" hidden="1" x14ac:dyDescent="0.25">
      <c r="A1291"/>
      <c r="B1291"/>
      <c r="C1291"/>
      <c r="D1291"/>
      <c r="E1291"/>
      <c r="F1291"/>
      <c r="G1291"/>
      <c r="H1291"/>
      <c r="I1291"/>
      <c r="J1291"/>
      <c r="K1291"/>
      <c r="L1291"/>
      <c r="M1291"/>
      <c r="N1291"/>
      <c r="O1291"/>
      <c r="P1291"/>
      <c r="Q1291"/>
      <c r="R1291"/>
      <c r="S1291"/>
    </row>
    <row r="1292" spans="1:19" s="206" customFormat="1" ht="15.75" hidden="1" x14ac:dyDescent="0.25">
      <c r="A1292"/>
      <c r="B1292"/>
      <c r="C1292"/>
      <c r="D1292"/>
      <c r="E1292"/>
      <c r="F1292"/>
      <c r="G1292"/>
      <c r="H1292"/>
      <c r="I1292"/>
      <c r="J1292"/>
      <c r="K1292"/>
      <c r="L1292"/>
      <c r="M1292"/>
      <c r="N1292"/>
      <c r="O1292"/>
      <c r="P1292"/>
      <c r="Q1292"/>
      <c r="R1292"/>
      <c r="S1292"/>
    </row>
    <row r="1293" spans="1:19" s="206" customFormat="1" ht="15.75" hidden="1" x14ac:dyDescent="0.25">
      <c r="A1293"/>
      <c r="B1293"/>
      <c r="C1293"/>
      <c r="D1293"/>
      <c r="E1293"/>
      <c r="F1293"/>
      <c r="G1293"/>
      <c r="H1293"/>
      <c r="I1293"/>
      <c r="J1293"/>
      <c r="K1293"/>
      <c r="L1293"/>
      <c r="M1293"/>
      <c r="N1293"/>
      <c r="O1293"/>
      <c r="P1293"/>
      <c r="Q1293"/>
      <c r="R1293"/>
      <c r="S1293"/>
    </row>
    <row r="1294" spans="1:19" s="206" customFormat="1" ht="15.75" hidden="1" x14ac:dyDescent="0.25">
      <c r="A1294"/>
      <c r="B1294"/>
      <c r="C1294"/>
      <c r="D1294"/>
      <c r="E1294"/>
      <c r="F1294"/>
      <c r="G1294"/>
      <c r="H1294"/>
      <c r="I1294"/>
      <c r="J1294"/>
      <c r="K1294"/>
      <c r="L1294"/>
      <c r="M1294"/>
      <c r="N1294"/>
      <c r="O1294"/>
      <c r="P1294"/>
      <c r="Q1294"/>
      <c r="R1294"/>
      <c r="S1294"/>
    </row>
    <row r="1295" spans="1:19" s="206" customFormat="1" ht="15.75" hidden="1" x14ac:dyDescent="0.25">
      <c r="A1295"/>
      <c r="B1295"/>
      <c r="C1295"/>
      <c r="D1295"/>
      <c r="E1295"/>
      <c r="F1295"/>
      <c r="G1295"/>
      <c r="H1295"/>
      <c r="I1295"/>
      <c r="J1295"/>
      <c r="K1295"/>
      <c r="L1295"/>
      <c r="M1295"/>
      <c r="N1295"/>
      <c r="O1295"/>
      <c r="P1295"/>
      <c r="Q1295"/>
      <c r="R1295"/>
      <c r="S1295"/>
    </row>
    <row r="1296" spans="1:19" s="206" customFormat="1" ht="15.75" hidden="1" x14ac:dyDescent="0.25">
      <c r="A1296"/>
      <c r="B1296"/>
      <c r="C1296"/>
      <c r="D1296"/>
      <c r="E1296"/>
      <c r="F1296"/>
      <c r="G1296"/>
      <c r="H1296"/>
      <c r="I1296"/>
      <c r="J1296"/>
      <c r="K1296"/>
      <c r="L1296"/>
      <c r="M1296"/>
      <c r="N1296"/>
      <c r="O1296"/>
      <c r="P1296"/>
      <c r="Q1296"/>
      <c r="R1296"/>
      <c r="S1296"/>
    </row>
    <row r="1297" spans="1:19" s="206" customFormat="1" ht="15.75" hidden="1" x14ac:dyDescent="0.25">
      <c r="A1297"/>
      <c r="B1297"/>
      <c r="C1297"/>
      <c r="D1297"/>
      <c r="E1297"/>
      <c r="F1297"/>
      <c r="G1297"/>
      <c r="H1297"/>
      <c r="I1297"/>
      <c r="J1297"/>
      <c r="K1297"/>
      <c r="L1297"/>
      <c r="M1297"/>
      <c r="N1297"/>
      <c r="O1297"/>
      <c r="P1297"/>
      <c r="Q1297"/>
      <c r="R1297"/>
      <c r="S1297"/>
    </row>
    <row r="1298" spans="1:19" s="206" customFormat="1" ht="15.75" hidden="1" x14ac:dyDescent="0.25">
      <c r="A1298"/>
      <c r="B1298"/>
      <c r="C1298"/>
      <c r="D1298"/>
      <c r="E1298"/>
      <c r="F1298"/>
      <c r="G1298"/>
      <c r="H1298"/>
      <c r="I1298"/>
      <c r="J1298"/>
      <c r="K1298"/>
      <c r="L1298"/>
      <c r="M1298"/>
      <c r="N1298"/>
      <c r="O1298"/>
      <c r="P1298"/>
      <c r="Q1298"/>
      <c r="R1298"/>
      <c r="S1298"/>
    </row>
    <row r="1299" spans="1:19" s="206" customFormat="1" ht="15.75" hidden="1" x14ac:dyDescent="0.25">
      <c r="A1299"/>
      <c r="B1299"/>
      <c r="C1299"/>
      <c r="D1299"/>
      <c r="E1299"/>
      <c r="F1299"/>
      <c r="G1299"/>
      <c r="H1299"/>
      <c r="I1299"/>
      <c r="J1299"/>
      <c r="K1299"/>
      <c r="L1299"/>
      <c r="M1299"/>
      <c r="N1299"/>
      <c r="O1299"/>
      <c r="P1299"/>
      <c r="Q1299"/>
      <c r="R1299"/>
      <c r="S1299"/>
    </row>
    <row r="1300" spans="1:19" s="206" customFormat="1" ht="15.75" hidden="1" x14ac:dyDescent="0.25">
      <c r="A1300"/>
      <c r="B1300"/>
      <c r="C1300"/>
      <c r="D1300"/>
      <c r="E1300"/>
      <c r="F1300"/>
      <c r="G1300"/>
      <c r="H1300"/>
      <c r="I1300"/>
      <c r="J1300"/>
      <c r="K1300"/>
      <c r="L1300"/>
      <c r="M1300"/>
      <c r="N1300"/>
      <c r="O1300"/>
      <c r="P1300"/>
      <c r="Q1300"/>
      <c r="R1300"/>
      <c r="S1300"/>
    </row>
    <row r="1301" spans="1:19" s="206" customFormat="1" ht="15.75" hidden="1" x14ac:dyDescent="0.25">
      <c r="A1301"/>
      <c r="B1301"/>
      <c r="C1301"/>
      <c r="D1301"/>
      <c r="E1301"/>
      <c r="F1301"/>
      <c r="G1301"/>
      <c r="H1301"/>
      <c r="I1301"/>
      <c r="J1301"/>
      <c r="K1301"/>
      <c r="L1301"/>
      <c r="M1301"/>
      <c r="N1301"/>
      <c r="O1301"/>
      <c r="P1301"/>
      <c r="Q1301"/>
      <c r="R1301"/>
      <c r="S1301"/>
    </row>
    <row r="1302" spans="1:19" s="206" customFormat="1" ht="15" hidden="1" customHeight="1" x14ac:dyDescent="0.25">
      <c r="A1302"/>
      <c r="B1302"/>
      <c r="C1302"/>
      <c r="D1302"/>
      <c r="E1302"/>
      <c r="F1302"/>
      <c r="G1302"/>
      <c r="H1302"/>
      <c r="I1302"/>
      <c r="J1302"/>
      <c r="K1302"/>
      <c r="L1302"/>
      <c r="M1302"/>
      <c r="N1302"/>
      <c r="O1302"/>
      <c r="P1302"/>
      <c r="Q1302"/>
      <c r="R1302"/>
      <c r="S1302"/>
    </row>
    <row r="1303" spans="1:19" s="206" customFormat="1" ht="15" hidden="1" customHeight="1" x14ac:dyDescent="0.25">
      <c r="A1303"/>
      <c r="B1303"/>
      <c r="C1303"/>
      <c r="D1303"/>
      <c r="E1303"/>
      <c r="F1303"/>
      <c r="G1303"/>
      <c r="H1303"/>
      <c r="I1303"/>
      <c r="J1303"/>
      <c r="K1303"/>
      <c r="L1303"/>
      <c r="M1303"/>
      <c r="N1303"/>
      <c r="O1303"/>
      <c r="P1303"/>
      <c r="Q1303"/>
      <c r="R1303"/>
      <c r="S1303"/>
    </row>
    <row r="1304" spans="1:19" s="206" customFormat="1" ht="15" hidden="1" customHeight="1" x14ac:dyDescent="0.25">
      <c r="A1304"/>
      <c r="B1304"/>
      <c r="C1304"/>
      <c r="D1304"/>
      <c r="E1304"/>
      <c r="F1304"/>
      <c r="G1304"/>
      <c r="H1304"/>
      <c r="I1304"/>
      <c r="J1304"/>
      <c r="K1304"/>
      <c r="L1304"/>
      <c r="M1304"/>
      <c r="N1304"/>
      <c r="O1304"/>
      <c r="P1304"/>
      <c r="Q1304"/>
      <c r="R1304"/>
      <c r="S1304"/>
    </row>
    <row r="1305" spans="1:19" s="206" customFormat="1" ht="80.099999999999994" hidden="1" customHeight="1" x14ac:dyDescent="0.25">
      <c r="A1305"/>
      <c r="B1305"/>
      <c r="C1305"/>
      <c r="D1305"/>
      <c r="E1305"/>
      <c r="F1305"/>
      <c r="G1305"/>
      <c r="H1305"/>
      <c r="I1305"/>
      <c r="J1305"/>
      <c r="K1305"/>
      <c r="L1305"/>
      <c r="M1305"/>
      <c r="N1305"/>
      <c r="O1305"/>
      <c r="P1305"/>
      <c r="Q1305"/>
      <c r="R1305"/>
      <c r="S1305"/>
    </row>
    <row r="1306" spans="1:19" s="206" customFormat="1" ht="15.75" hidden="1" x14ac:dyDescent="0.25">
      <c r="A1306"/>
      <c r="B1306"/>
      <c r="C1306"/>
      <c r="D1306"/>
      <c r="E1306"/>
      <c r="F1306"/>
      <c r="G1306"/>
      <c r="H1306"/>
      <c r="I1306"/>
      <c r="J1306"/>
      <c r="K1306"/>
      <c r="L1306"/>
      <c r="M1306"/>
      <c r="N1306"/>
      <c r="O1306"/>
      <c r="P1306"/>
      <c r="Q1306"/>
      <c r="R1306"/>
      <c r="S1306"/>
    </row>
    <row r="1307" spans="1:19" s="206" customFormat="1" ht="15.75" hidden="1" x14ac:dyDescent="0.25">
      <c r="A1307"/>
      <c r="B1307"/>
      <c r="C1307"/>
      <c r="D1307"/>
      <c r="E1307"/>
      <c r="F1307"/>
      <c r="G1307"/>
      <c r="H1307"/>
      <c r="I1307"/>
      <c r="J1307"/>
      <c r="K1307"/>
      <c r="L1307"/>
      <c r="M1307"/>
      <c r="N1307"/>
      <c r="O1307"/>
      <c r="P1307"/>
      <c r="Q1307"/>
      <c r="R1307"/>
      <c r="S1307"/>
    </row>
    <row r="1308" spans="1:19" s="206" customFormat="1" ht="15.75" hidden="1" x14ac:dyDescent="0.25">
      <c r="A1308"/>
      <c r="B1308"/>
      <c r="C1308"/>
      <c r="D1308"/>
      <c r="E1308"/>
      <c r="F1308"/>
      <c r="G1308"/>
      <c r="H1308"/>
      <c r="I1308"/>
      <c r="J1308"/>
      <c r="K1308"/>
      <c r="L1308"/>
      <c r="M1308"/>
      <c r="N1308"/>
      <c r="O1308"/>
      <c r="P1308"/>
      <c r="Q1308"/>
      <c r="R1308"/>
      <c r="S1308"/>
    </row>
    <row r="1309" spans="1:19" s="206" customFormat="1" ht="15.75" hidden="1" x14ac:dyDescent="0.25">
      <c r="A1309"/>
      <c r="B1309"/>
      <c r="C1309"/>
      <c r="D1309"/>
      <c r="E1309"/>
      <c r="F1309"/>
      <c r="G1309"/>
      <c r="H1309"/>
      <c r="I1309"/>
      <c r="J1309"/>
      <c r="K1309"/>
      <c r="L1309"/>
      <c r="M1309"/>
      <c r="N1309"/>
      <c r="O1309"/>
      <c r="P1309"/>
      <c r="Q1309"/>
      <c r="R1309"/>
      <c r="S1309"/>
    </row>
    <row r="1310" spans="1:19" s="206" customFormat="1" ht="15.75" hidden="1" x14ac:dyDescent="0.25">
      <c r="A1310"/>
      <c r="B1310"/>
      <c r="C1310"/>
      <c r="D1310"/>
      <c r="E1310"/>
      <c r="F1310"/>
      <c r="G1310"/>
      <c r="H1310"/>
      <c r="I1310"/>
      <c r="J1310"/>
      <c r="K1310"/>
      <c r="L1310"/>
      <c r="M1310"/>
      <c r="N1310"/>
      <c r="O1310"/>
      <c r="P1310"/>
      <c r="Q1310"/>
      <c r="R1310"/>
      <c r="S1310"/>
    </row>
    <row r="1311" spans="1:19" s="206" customFormat="1" ht="15.75" hidden="1" x14ac:dyDescent="0.25">
      <c r="A1311"/>
      <c r="B1311"/>
      <c r="C1311"/>
      <c r="D1311"/>
      <c r="E1311"/>
      <c r="F1311"/>
      <c r="G1311"/>
      <c r="H1311"/>
      <c r="I1311"/>
      <c r="J1311"/>
      <c r="K1311"/>
      <c r="L1311"/>
      <c r="M1311"/>
      <c r="N1311"/>
      <c r="O1311"/>
      <c r="P1311"/>
      <c r="Q1311"/>
      <c r="R1311"/>
      <c r="S1311"/>
    </row>
    <row r="1312" spans="1:19" s="206" customFormat="1" ht="15.75" hidden="1" x14ac:dyDescent="0.25">
      <c r="A1312"/>
      <c r="B1312"/>
      <c r="C1312"/>
      <c r="D1312"/>
      <c r="E1312"/>
      <c r="F1312"/>
      <c r="G1312"/>
      <c r="H1312"/>
      <c r="I1312"/>
      <c r="J1312"/>
      <c r="K1312"/>
      <c r="L1312"/>
      <c r="M1312"/>
      <c r="N1312"/>
      <c r="O1312"/>
      <c r="P1312"/>
      <c r="Q1312"/>
      <c r="R1312"/>
      <c r="S1312"/>
    </row>
    <row r="1313" spans="1:19" s="206" customFormat="1" ht="15.75" hidden="1" x14ac:dyDescent="0.25">
      <c r="A1313"/>
      <c r="B1313"/>
      <c r="C1313"/>
      <c r="D1313"/>
      <c r="E1313"/>
      <c r="F1313"/>
      <c r="G1313"/>
      <c r="H1313"/>
      <c r="I1313"/>
      <c r="J1313"/>
      <c r="K1313"/>
      <c r="L1313"/>
      <c r="M1313"/>
      <c r="N1313"/>
      <c r="O1313"/>
      <c r="P1313"/>
      <c r="Q1313"/>
      <c r="R1313"/>
      <c r="S1313"/>
    </row>
    <row r="1314" spans="1:19" s="206" customFormat="1" ht="15.75" hidden="1" x14ac:dyDescent="0.25">
      <c r="A1314"/>
      <c r="B1314"/>
      <c r="C1314"/>
      <c r="D1314"/>
      <c r="E1314"/>
      <c r="F1314"/>
      <c r="G1314"/>
      <c r="H1314"/>
      <c r="I1314"/>
      <c r="J1314"/>
      <c r="K1314"/>
      <c r="L1314"/>
      <c r="M1314"/>
      <c r="N1314"/>
      <c r="O1314"/>
      <c r="P1314"/>
      <c r="Q1314"/>
      <c r="R1314"/>
      <c r="S1314"/>
    </row>
    <row r="1315" spans="1:19" s="206" customFormat="1" ht="15.75" hidden="1" x14ac:dyDescent="0.25">
      <c r="A1315"/>
      <c r="B1315"/>
      <c r="C1315"/>
      <c r="D1315"/>
      <c r="E1315"/>
      <c r="F1315"/>
      <c r="G1315"/>
      <c r="H1315"/>
      <c r="I1315"/>
      <c r="J1315"/>
      <c r="K1315"/>
      <c r="L1315"/>
      <c r="M1315"/>
      <c r="N1315"/>
      <c r="O1315"/>
      <c r="P1315"/>
      <c r="Q1315"/>
      <c r="R1315"/>
      <c r="S1315"/>
    </row>
    <row r="1316" spans="1:19" s="206" customFormat="1" ht="15.75" hidden="1" x14ac:dyDescent="0.25">
      <c r="A1316"/>
      <c r="B1316"/>
      <c r="C1316"/>
      <c r="D1316"/>
      <c r="E1316"/>
      <c r="F1316"/>
      <c r="G1316"/>
      <c r="H1316"/>
      <c r="I1316"/>
      <c r="J1316"/>
      <c r="K1316"/>
      <c r="L1316"/>
      <c r="M1316"/>
      <c r="N1316"/>
      <c r="O1316"/>
      <c r="P1316"/>
      <c r="Q1316"/>
      <c r="R1316"/>
      <c r="S1316"/>
    </row>
    <row r="1317" spans="1:19" s="206" customFormat="1" ht="15.75" hidden="1" x14ac:dyDescent="0.25">
      <c r="A1317"/>
      <c r="B1317"/>
      <c r="C1317"/>
      <c r="D1317"/>
      <c r="E1317"/>
      <c r="F1317"/>
      <c r="G1317"/>
      <c r="H1317"/>
      <c r="I1317"/>
      <c r="J1317"/>
      <c r="K1317"/>
      <c r="L1317"/>
      <c r="M1317"/>
      <c r="N1317"/>
      <c r="O1317"/>
      <c r="P1317"/>
      <c r="Q1317"/>
      <c r="R1317"/>
      <c r="S1317"/>
    </row>
    <row r="1318" spans="1:19" s="206" customFormat="1" ht="15.75" hidden="1" x14ac:dyDescent="0.25">
      <c r="A1318"/>
      <c r="B1318"/>
      <c r="C1318"/>
      <c r="D1318"/>
      <c r="E1318"/>
      <c r="F1318"/>
      <c r="G1318"/>
      <c r="H1318"/>
      <c r="I1318"/>
      <c r="J1318"/>
      <c r="K1318"/>
      <c r="L1318"/>
      <c r="M1318"/>
      <c r="N1318"/>
      <c r="O1318"/>
      <c r="P1318"/>
      <c r="Q1318"/>
      <c r="R1318"/>
      <c r="S1318"/>
    </row>
    <row r="1319" spans="1:19" s="206" customFormat="1" ht="15.75" hidden="1" x14ac:dyDescent="0.25">
      <c r="A1319"/>
      <c r="B1319"/>
      <c r="C1319"/>
      <c r="D1319"/>
      <c r="E1319"/>
      <c r="F1319"/>
      <c r="G1319"/>
      <c r="H1319"/>
      <c r="I1319"/>
      <c r="J1319"/>
      <c r="K1319"/>
      <c r="L1319"/>
      <c r="M1319"/>
      <c r="N1319"/>
      <c r="O1319"/>
      <c r="P1319"/>
      <c r="Q1319"/>
      <c r="R1319"/>
      <c r="S1319"/>
    </row>
    <row r="1320" spans="1:19" s="206" customFormat="1" ht="15.75" hidden="1" x14ac:dyDescent="0.25">
      <c r="A1320"/>
      <c r="B1320"/>
      <c r="C1320"/>
      <c r="D1320"/>
      <c r="E1320"/>
      <c r="F1320"/>
      <c r="G1320"/>
      <c r="H1320"/>
      <c r="I1320"/>
      <c r="J1320"/>
      <c r="K1320"/>
      <c r="L1320"/>
      <c r="M1320"/>
      <c r="N1320"/>
      <c r="O1320"/>
      <c r="P1320"/>
      <c r="Q1320"/>
      <c r="R1320"/>
      <c r="S1320"/>
    </row>
    <row r="1321" spans="1:19" s="206" customFormat="1" ht="15.75" hidden="1" x14ac:dyDescent="0.25">
      <c r="A1321"/>
      <c r="B1321"/>
      <c r="C1321"/>
      <c r="D1321"/>
      <c r="E1321"/>
      <c r="F1321"/>
      <c r="G1321"/>
      <c r="H1321"/>
      <c r="I1321"/>
      <c r="J1321"/>
      <c r="K1321"/>
      <c r="L1321"/>
      <c r="M1321"/>
      <c r="N1321"/>
      <c r="O1321"/>
      <c r="P1321"/>
      <c r="Q1321"/>
      <c r="R1321"/>
      <c r="S1321"/>
    </row>
    <row r="1322" spans="1:19" s="206" customFormat="1" ht="15.75" hidden="1" x14ac:dyDescent="0.25">
      <c r="A1322"/>
      <c r="B1322"/>
      <c r="C1322"/>
      <c r="D1322"/>
      <c r="E1322"/>
      <c r="F1322"/>
      <c r="G1322"/>
      <c r="H1322"/>
      <c r="I1322"/>
      <c r="J1322"/>
      <c r="K1322"/>
      <c r="L1322"/>
      <c r="M1322"/>
      <c r="N1322"/>
      <c r="O1322"/>
      <c r="P1322"/>
      <c r="Q1322"/>
      <c r="R1322"/>
      <c r="S1322"/>
    </row>
    <row r="1323" spans="1:19" s="206" customFormat="1" ht="15.75" hidden="1" x14ac:dyDescent="0.25">
      <c r="A1323"/>
      <c r="B1323"/>
      <c r="C1323"/>
      <c r="D1323"/>
      <c r="E1323"/>
      <c r="F1323"/>
      <c r="G1323"/>
      <c r="H1323"/>
      <c r="I1323"/>
      <c r="J1323"/>
      <c r="K1323"/>
      <c r="L1323"/>
      <c r="M1323"/>
      <c r="N1323"/>
      <c r="O1323"/>
      <c r="P1323"/>
      <c r="Q1323"/>
      <c r="R1323"/>
      <c r="S1323"/>
    </row>
    <row r="1324" spans="1:19" s="206" customFormat="1" ht="15.75" hidden="1" x14ac:dyDescent="0.25">
      <c r="A1324"/>
      <c r="B1324"/>
      <c r="C1324"/>
      <c r="D1324"/>
      <c r="E1324"/>
      <c r="F1324"/>
      <c r="G1324"/>
      <c r="H1324"/>
      <c r="I1324"/>
      <c r="J1324"/>
      <c r="K1324"/>
      <c r="L1324"/>
      <c r="M1324"/>
      <c r="N1324"/>
      <c r="O1324"/>
      <c r="P1324"/>
      <c r="Q1324"/>
      <c r="R1324"/>
      <c r="S1324"/>
    </row>
    <row r="1325" spans="1:19" s="206" customFormat="1" ht="15.75" hidden="1" x14ac:dyDescent="0.25">
      <c r="A1325"/>
      <c r="B1325"/>
      <c r="C1325"/>
      <c r="D1325"/>
      <c r="E1325"/>
      <c r="F1325"/>
      <c r="G1325"/>
      <c r="H1325"/>
      <c r="I1325"/>
      <c r="J1325"/>
      <c r="K1325"/>
      <c r="L1325"/>
      <c r="M1325"/>
      <c r="N1325"/>
      <c r="O1325"/>
      <c r="P1325"/>
      <c r="Q1325"/>
      <c r="R1325"/>
      <c r="S1325"/>
    </row>
    <row r="1326" spans="1:19" s="206" customFormat="1" ht="15" hidden="1" customHeight="1" x14ac:dyDescent="0.25">
      <c r="A1326"/>
      <c r="B1326"/>
      <c r="C1326"/>
      <c r="D1326"/>
      <c r="E1326"/>
      <c r="F1326"/>
      <c r="G1326"/>
      <c r="H1326"/>
      <c r="I1326"/>
      <c r="J1326"/>
      <c r="K1326"/>
      <c r="L1326"/>
      <c r="M1326"/>
      <c r="N1326"/>
      <c r="O1326"/>
      <c r="P1326"/>
      <c r="Q1326"/>
      <c r="R1326"/>
      <c r="S1326"/>
    </row>
    <row r="1327" spans="1:19" s="206" customFormat="1" ht="15" hidden="1" customHeight="1" x14ac:dyDescent="0.25">
      <c r="A1327"/>
      <c r="B1327"/>
      <c r="C1327"/>
      <c r="D1327"/>
      <c r="E1327"/>
      <c r="F1327"/>
      <c r="G1327"/>
      <c r="H1327"/>
      <c r="I1327"/>
      <c r="J1327"/>
      <c r="K1327"/>
      <c r="L1327"/>
      <c r="M1327"/>
      <c r="N1327"/>
      <c r="O1327"/>
      <c r="P1327"/>
      <c r="Q1327"/>
      <c r="R1327"/>
      <c r="S1327"/>
    </row>
    <row r="1328" spans="1:19" s="206" customFormat="1" ht="15.75" hidden="1" x14ac:dyDescent="0.25">
      <c r="A1328"/>
      <c r="B1328"/>
      <c r="C1328"/>
      <c r="D1328"/>
      <c r="E1328"/>
      <c r="F1328"/>
      <c r="G1328"/>
      <c r="H1328"/>
      <c r="I1328"/>
      <c r="J1328"/>
      <c r="K1328"/>
      <c r="L1328"/>
      <c r="M1328"/>
      <c r="N1328"/>
      <c r="O1328"/>
      <c r="P1328"/>
      <c r="Q1328"/>
      <c r="R1328"/>
      <c r="S1328"/>
    </row>
    <row r="1329" spans="1:19" s="206" customFormat="1" ht="37.5" hidden="1" customHeight="1" x14ac:dyDescent="0.25">
      <c r="A1329"/>
      <c r="B1329"/>
      <c r="C1329"/>
      <c r="D1329"/>
      <c r="E1329"/>
      <c r="F1329"/>
      <c r="G1329"/>
      <c r="H1329"/>
      <c r="I1329"/>
      <c r="J1329"/>
      <c r="K1329"/>
      <c r="L1329"/>
      <c r="M1329"/>
      <c r="N1329"/>
      <c r="O1329"/>
      <c r="P1329"/>
      <c r="Q1329"/>
      <c r="R1329"/>
      <c r="S1329"/>
    </row>
    <row r="1330" spans="1:19" s="206" customFormat="1" ht="80.099999999999994" hidden="1" customHeight="1" x14ac:dyDescent="0.25">
      <c r="A1330"/>
      <c r="B1330"/>
      <c r="C1330"/>
      <c r="D1330"/>
      <c r="E1330"/>
      <c r="F1330"/>
      <c r="G1330"/>
      <c r="H1330"/>
      <c r="I1330"/>
      <c r="J1330"/>
      <c r="K1330"/>
      <c r="L1330"/>
      <c r="M1330"/>
      <c r="N1330"/>
      <c r="O1330"/>
      <c r="P1330"/>
      <c r="Q1330"/>
      <c r="R1330"/>
      <c r="S1330"/>
    </row>
    <row r="1331" spans="1:19" s="206" customFormat="1" ht="15.75" hidden="1" x14ac:dyDescent="0.25">
      <c r="A1331"/>
      <c r="B1331"/>
      <c r="C1331"/>
      <c r="D1331"/>
      <c r="E1331"/>
      <c r="F1331"/>
      <c r="G1331"/>
      <c r="H1331"/>
      <c r="I1331"/>
      <c r="J1331"/>
      <c r="K1331"/>
      <c r="L1331"/>
      <c r="M1331"/>
      <c r="N1331"/>
      <c r="O1331"/>
      <c r="P1331"/>
      <c r="Q1331"/>
      <c r="R1331"/>
      <c r="S1331"/>
    </row>
    <row r="1332" spans="1:19" s="206" customFormat="1" ht="15" hidden="1" customHeight="1" x14ac:dyDescent="0.25">
      <c r="A1332"/>
      <c r="B1332"/>
      <c r="C1332"/>
      <c r="D1332"/>
      <c r="E1332"/>
      <c r="F1332"/>
      <c r="G1332"/>
      <c r="H1332"/>
      <c r="I1332"/>
      <c r="J1332"/>
      <c r="K1332"/>
      <c r="L1332"/>
      <c r="M1332"/>
      <c r="N1332"/>
      <c r="O1332"/>
      <c r="P1332"/>
      <c r="Q1332"/>
      <c r="R1332"/>
      <c r="S1332"/>
    </row>
    <row r="1333" spans="1:19" s="206" customFormat="1" ht="15.75" hidden="1" x14ac:dyDescent="0.25">
      <c r="A1333"/>
      <c r="B1333"/>
      <c r="C1333"/>
      <c r="D1333"/>
      <c r="E1333"/>
      <c r="F1333"/>
      <c r="G1333"/>
      <c r="H1333"/>
      <c r="I1333"/>
      <c r="J1333"/>
      <c r="K1333"/>
      <c r="L1333"/>
      <c r="M1333"/>
      <c r="N1333"/>
      <c r="O1333"/>
      <c r="P1333"/>
      <c r="Q1333"/>
      <c r="R1333"/>
      <c r="S1333"/>
    </row>
    <row r="1334" spans="1:19" s="206" customFormat="1" ht="24" hidden="1" customHeight="1" x14ac:dyDescent="0.25">
      <c r="A1334"/>
      <c r="B1334"/>
      <c r="C1334"/>
      <c r="D1334"/>
      <c r="E1334"/>
      <c r="F1334"/>
      <c r="G1334"/>
      <c r="H1334"/>
      <c r="I1334"/>
      <c r="J1334"/>
      <c r="K1334"/>
      <c r="L1334"/>
      <c r="M1334"/>
      <c r="N1334"/>
      <c r="O1334"/>
      <c r="P1334"/>
      <c r="Q1334"/>
      <c r="R1334"/>
      <c r="S1334"/>
    </row>
    <row r="1335" spans="1:19" s="206" customFormat="1" ht="80.099999999999994" hidden="1" customHeight="1" x14ac:dyDescent="0.25">
      <c r="A1335"/>
      <c r="B1335"/>
      <c r="C1335"/>
      <c r="D1335"/>
      <c r="E1335"/>
      <c r="F1335"/>
      <c r="G1335"/>
      <c r="H1335"/>
      <c r="I1335"/>
      <c r="J1335"/>
      <c r="K1335"/>
      <c r="L1335"/>
      <c r="M1335"/>
      <c r="N1335"/>
      <c r="O1335"/>
      <c r="P1335"/>
      <c r="Q1335"/>
      <c r="R1335"/>
      <c r="S1335"/>
    </row>
    <row r="1336" spans="1:19" s="206" customFormat="1" ht="15.75" hidden="1" x14ac:dyDescent="0.25">
      <c r="A1336"/>
      <c r="B1336"/>
      <c r="C1336"/>
      <c r="D1336"/>
      <c r="E1336"/>
      <c r="F1336"/>
      <c r="G1336"/>
      <c r="H1336"/>
      <c r="I1336"/>
      <c r="J1336"/>
      <c r="K1336"/>
      <c r="L1336"/>
      <c r="M1336"/>
      <c r="N1336"/>
      <c r="O1336"/>
      <c r="P1336"/>
      <c r="Q1336"/>
      <c r="R1336"/>
      <c r="S1336"/>
    </row>
    <row r="1337" spans="1:19" s="206" customFormat="1" ht="15.75" hidden="1" x14ac:dyDescent="0.25">
      <c r="A1337"/>
      <c r="B1337"/>
      <c r="C1337"/>
      <c r="D1337"/>
      <c r="E1337"/>
      <c r="F1337"/>
      <c r="G1337"/>
      <c r="H1337"/>
      <c r="I1337"/>
      <c r="J1337"/>
      <c r="K1337"/>
      <c r="L1337"/>
      <c r="M1337"/>
      <c r="N1337"/>
      <c r="O1337"/>
      <c r="P1337"/>
      <c r="Q1337"/>
      <c r="R1337"/>
      <c r="S1337"/>
    </row>
    <row r="1338" spans="1:19" s="206" customFormat="1" ht="15.75" hidden="1" x14ac:dyDescent="0.25">
      <c r="A1338"/>
      <c r="B1338"/>
      <c r="C1338"/>
      <c r="D1338"/>
      <c r="E1338"/>
      <c r="F1338"/>
      <c r="G1338"/>
      <c r="H1338"/>
      <c r="I1338"/>
      <c r="J1338"/>
      <c r="K1338"/>
      <c r="L1338"/>
      <c r="M1338"/>
      <c r="N1338"/>
      <c r="O1338"/>
      <c r="P1338"/>
      <c r="Q1338"/>
      <c r="R1338"/>
      <c r="S1338"/>
    </row>
    <row r="1339" spans="1:19" s="206" customFormat="1" ht="15.75" hidden="1" x14ac:dyDescent="0.25">
      <c r="A1339"/>
      <c r="B1339"/>
      <c r="C1339"/>
      <c r="D1339"/>
      <c r="E1339"/>
      <c r="F1339"/>
      <c r="G1339"/>
      <c r="H1339"/>
      <c r="I1339"/>
      <c r="J1339"/>
      <c r="K1339"/>
      <c r="L1339"/>
      <c r="M1339"/>
      <c r="N1339"/>
      <c r="O1339"/>
      <c r="P1339"/>
      <c r="Q1339"/>
      <c r="R1339"/>
      <c r="S1339"/>
    </row>
    <row r="1340" spans="1:19" s="206" customFormat="1" ht="15.75" hidden="1" x14ac:dyDescent="0.25">
      <c r="A1340"/>
      <c r="B1340"/>
      <c r="C1340"/>
      <c r="D1340"/>
      <c r="E1340"/>
      <c r="F1340"/>
      <c r="G1340"/>
      <c r="H1340"/>
      <c r="I1340"/>
      <c r="J1340"/>
      <c r="K1340"/>
      <c r="L1340"/>
      <c r="M1340"/>
      <c r="N1340"/>
      <c r="O1340"/>
      <c r="P1340"/>
      <c r="Q1340"/>
      <c r="R1340"/>
      <c r="S1340"/>
    </row>
    <row r="1341" spans="1:19" s="206" customFormat="1" ht="15.75" hidden="1" x14ac:dyDescent="0.25">
      <c r="A1341"/>
      <c r="B1341"/>
      <c r="C1341"/>
      <c r="D1341"/>
      <c r="E1341"/>
      <c r="F1341"/>
      <c r="G1341"/>
      <c r="H1341"/>
      <c r="I1341"/>
      <c r="J1341"/>
      <c r="K1341"/>
      <c r="L1341"/>
      <c r="M1341"/>
      <c r="N1341"/>
      <c r="O1341"/>
      <c r="P1341"/>
      <c r="Q1341"/>
      <c r="R1341"/>
      <c r="S1341"/>
    </row>
    <row r="1342" spans="1:19" s="206" customFormat="1" ht="15.75" hidden="1" x14ac:dyDescent="0.25">
      <c r="A1342"/>
      <c r="B1342"/>
      <c r="C1342"/>
      <c r="D1342"/>
      <c r="E1342"/>
      <c r="F1342"/>
      <c r="G1342"/>
      <c r="H1342"/>
      <c r="I1342"/>
      <c r="J1342"/>
      <c r="K1342"/>
      <c r="L1342"/>
      <c r="M1342"/>
      <c r="N1342"/>
      <c r="O1342"/>
      <c r="P1342"/>
      <c r="Q1342"/>
      <c r="R1342"/>
      <c r="S1342"/>
    </row>
    <row r="1343" spans="1:19" s="206" customFormat="1" ht="15.75" hidden="1" x14ac:dyDescent="0.25">
      <c r="A1343"/>
      <c r="B1343"/>
      <c r="C1343"/>
      <c r="D1343"/>
      <c r="E1343"/>
      <c r="F1343"/>
      <c r="G1343"/>
      <c r="H1343"/>
      <c r="I1343"/>
      <c r="J1343"/>
      <c r="K1343"/>
      <c r="L1343"/>
      <c r="M1343"/>
      <c r="N1343"/>
      <c r="O1343"/>
      <c r="P1343"/>
      <c r="Q1343"/>
      <c r="R1343"/>
      <c r="S1343"/>
    </row>
    <row r="1344" spans="1:19" s="206" customFormat="1" ht="15.75" hidden="1" x14ac:dyDescent="0.25">
      <c r="A1344"/>
      <c r="B1344"/>
      <c r="C1344"/>
      <c r="D1344"/>
      <c r="E1344"/>
      <c r="F1344"/>
      <c r="G1344"/>
      <c r="H1344"/>
      <c r="I1344"/>
      <c r="J1344"/>
      <c r="K1344"/>
      <c r="L1344"/>
      <c r="M1344"/>
      <c r="N1344"/>
      <c r="O1344"/>
      <c r="P1344"/>
      <c r="Q1344"/>
      <c r="R1344"/>
      <c r="S1344"/>
    </row>
    <row r="1345" spans="1:19" s="206" customFormat="1" ht="15.75" hidden="1" x14ac:dyDescent="0.25">
      <c r="A1345"/>
      <c r="B1345"/>
      <c r="C1345"/>
      <c r="D1345"/>
      <c r="E1345"/>
      <c r="F1345"/>
      <c r="G1345"/>
      <c r="H1345"/>
      <c r="I1345"/>
      <c r="J1345"/>
      <c r="K1345"/>
      <c r="L1345"/>
      <c r="M1345"/>
      <c r="N1345"/>
      <c r="O1345"/>
      <c r="P1345"/>
      <c r="Q1345"/>
      <c r="R1345"/>
      <c r="S1345"/>
    </row>
    <row r="1346" spans="1:19" s="206" customFormat="1" ht="15.75" hidden="1" x14ac:dyDescent="0.25">
      <c r="A1346"/>
      <c r="B1346"/>
      <c r="C1346"/>
      <c r="D1346"/>
      <c r="E1346"/>
      <c r="F1346"/>
      <c r="G1346"/>
      <c r="H1346"/>
      <c r="I1346"/>
      <c r="J1346"/>
      <c r="K1346"/>
      <c r="L1346"/>
      <c r="M1346"/>
      <c r="N1346"/>
      <c r="O1346"/>
      <c r="P1346"/>
      <c r="Q1346"/>
      <c r="R1346"/>
      <c r="S1346"/>
    </row>
    <row r="1347" spans="1:19" s="206" customFormat="1" ht="15.75" hidden="1" x14ac:dyDescent="0.25">
      <c r="A1347"/>
      <c r="B1347"/>
      <c r="C1347"/>
      <c r="D1347"/>
      <c r="E1347"/>
      <c r="F1347"/>
      <c r="G1347"/>
      <c r="H1347"/>
      <c r="I1347"/>
      <c r="J1347"/>
      <c r="K1347"/>
      <c r="L1347"/>
      <c r="M1347"/>
      <c r="N1347"/>
      <c r="O1347"/>
      <c r="P1347"/>
      <c r="Q1347"/>
      <c r="R1347"/>
      <c r="S1347"/>
    </row>
    <row r="1348" spans="1:19" s="206" customFormat="1" ht="15.75" hidden="1" x14ac:dyDescent="0.25">
      <c r="A1348"/>
      <c r="B1348"/>
      <c r="C1348"/>
      <c r="D1348"/>
      <c r="E1348"/>
      <c r="F1348"/>
      <c r="G1348"/>
      <c r="H1348"/>
      <c r="I1348"/>
      <c r="J1348"/>
      <c r="K1348"/>
      <c r="L1348"/>
      <c r="M1348"/>
      <c r="N1348"/>
      <c r="O1348"/>
      <c r="P1348"/>
      <c r="Q1348"/>
      <c r="R1348"/>
      <c r="S1348"/>
    </row>
    <row r="1349" spans="1:19" s="206" customFormat="1" ht="15.75" hidden="1" x14ac:dyDescent="0.25">
      <c r="A1349"/>
      <c r="B1349"/>
      <c r="C1349"/>
      <c r="D1349"/>
      <c r="E1349"/>
      <c r="F1349"/>
      <c r="G1349"/>
      <c r="H1349"/>
      <c r="I1349"/>
      <c r="J1349"/>
      <c r="K1349"/>
      <c r="L1349"/>
      <c r="M1349"/>
      <c r="N1349"/>
      <c r="O1349"/>
      <c r="P1349"/>
      <c r="Q1349"/>
      <c r="R1349"/>
      <c r="S1349"/>
    </row>
    <row r="1350" spans="1:19" s="206" customFormat="1" ht="15.75" hidden="1" x14ac:dyDescent="0.25">
      <c r="A1350"/>
      <c r="B1350"/>
      <c r="C1350"/>
      <c r="D1350"/>
      <c r="E1350"/>
      <c r="F1350"/>
      <c r="G1350"/>
      <c r="H1350"/>
      <c r="I1350"/>
      <c r="J1350"/>
      <c r="K1350"/>
      <c r="L1350"/>
      <c r="M1350"/>
      <c r="N1350"/>
      <c r="O1350"/>
      <c r="P1350"/>
      <c r="Q1350"/>
      <c r="R1350"/>
      <c r="S1350"/>
    </row>
    <row r="1351" spans="1:19" s="206" customFormat="1" ht="15.75" hidden="1" x14ac:dyDescent="0.25">
      <c r="A1351"/>
      <c r="B1351"/>
      <c r="C1351"/>
      <c r="D1351"/>
      <c r="E1351"/>
      <c r="F1351"/>
      <c r="G1351"/>
      <c r="H1351"/>
      <c r="I1351"/>
      <c r="J1351"/>
      <c r="K1351"/>
      <c r="L1351"/>
      <c r="M1351"/>
      <c r="N1351"/>
      <c r="O1351"/>
      <c r="P1351"/>
      <c r="Q1351"/>
      <c r="R1351"/>
      <c r="S1351"/>
    </row>
    <row r="1352" spans="1:19" s="206" customFormat="1" ht="15.75" hidden="1" x14ac:dyDescent="0.25">
      <c r="A1352"/>
      <c r="B1352"/>
      <c r="C1352"/>
      <c r="D1352"/>
      <c r="E1352"/>
      <c r="F1352"/>
      <c r="G1352"/>
      <c r="H1352"/>
      <c r="I1352"/>
      <c r="J1352"/>
      <c r="K1352"/>
      <c r="L1352"/>
      <c r="M1352"/>
      <c r="N1352"/>
      <c r="O1352"/>
      <c r="P1352"/>
      <c r="Q1352"/>
      <c r="R1352"/>
      <c r="S1352"/>
    </row>
    <row r="1353" spans="1:19" s="206" customFormat="1" ht="15.75" hidden="1" x14ac:dyDescent="0.25">
      <c r="A1353"/>
      <c r="B1353"/>
      <c r="C1353"/>
      <c r="D1353"/>
      <c r="E1353"/>
      <c r="F1353"/>
      <c r="G1353"/>
      <c r="H1353"/>
      <c r="I1353"/>
      <c r="J1353"/>
      <c r="K1353"/>
      <c r="L1353"/>
      <c r="M1353"/>
      <c r="N1353"/>
      <c r="O1353"/>
      <c r="P1353"/>
      <c r="Q1353"/>
      <c r="R1353"/>
      <c r="S1353"/>
    </row>
    <row r="1354" spans="1:19" s="206" customFormat="1" ht="15.75" hidden="1" x14ac:dyDescent="0.25">
      <c r="A1354"/>
      <c r="B1354"/>
      <c r="C1354"/>
      <c r="D1354"/>
      <c r="E1354"/>
      <c r="F1354"/>
      <c r="G1354"/>
      <c r="H1354"/>
      <c r="I1354"/>
      <c r="J1354"/>
      <c r="K1354"/>
      <c r="L1354"/>
      <c r="M1354"/>
      <c r="N1354"/>
      <c r="O1354"/>
      <c r="P1354"/>
      <c r="Q1354"/>
      <c r="R1354"/>
      <c r="S1354"/>
    </row>
    <row r="1355" spans="1:19" s="206" customFormat="1" ht="15.75" hidden="1" x14ac:dyDescent="0.25">
      <c r="A1355"/>
      <c r="B1355"/>
      <c r="C1355"/>
      <c r="D1355"/>
      <c r="E1355"/>
      <c r="F1355"/>
      <c r="G1355"/>
      <c r="H1355"/>
      <c r="I1355"/>
      <c r="J1355"/>
      <c r="K1355"/>
      <c r="L1355"/>
      <c r="M1355"/>
      <c r="N1355"/>
      <c r="O1355"/>
      <c r="P1355"/>
      <c r="Q1355"/>
      <c r="R1355"/>
      <c r="S1355"/>
    </row>
    <row r="1356" spans="1:19" s="206" customFormat="1" ht="15.75" hidden="1" x14ac:dyDescent="0.25">
      <c r="A1356"/>
      <c r="B1356"/>
      <c r="C1356"/>
      <c r="D1356"/>
      <c r="E1356"/>
      <c r="F1356"/>
      <c r="G1356"/>
      <c r="H1356"/>
      <c r="I1356"/>
      <c r="J1356"/>
      <c r="K1356"/>
      <c r="L1356"/>
      <c r="M1356"/>
      <c r="N1356"/>
      <c r="O1356"/>
      <c r="P1356"/>
      <c r="Q1356"/>
      <c r="R1356"/>
      <c r="S1356"/>
    </row>
    <row r="1357" spans="1:19" s="206" customFormat="1" ht="15.75" hidden="1" x14ac:dyDescent="0.25">
      <c r="A1357"/>
      <c r="B1357"/>
      <c r="C1357"/>
      <c r="D1357"/>
      <c r="E1357"/>
      <c r="F1357"/>
      <c r="G1357"/>
      <c r="H1357"/>
      <c r="I1357"/>
      <c r="J1357"/>
      <c r="K1357"/>
      <c r="L1357"/>
      <c r="M1357"/>
      <c r="N1357"/>
      <c r="O1357"/>
      <c r="P1357"/>
      <c r="Q1357"/>
      <c r="R1357"/>
      <c r="S1357"/>
    </row>
    <row r="1358" spans="1:19" s="206" customFormat="1" ht="15.75" hidden="1" x14ac:dyDescent="0.25">
      <c r="A1358"/>
      <c r="B1358"/>
      <c r="C1358"/>
      <c r="D1358"/>
      <c r="E1358"/>
      <c r="F1358"/>
      <c r="G1358"/>
      <c r="H1358"/>
      <c r="I1358"/>
      <c r="J1358"/>
      <c r="K1358"/>
      <c r="L1358"/>
      <c r="M1358"/>
      <c r="N1358"/>
      <c r="O1358"/>
      <c r="P1358"/>
      <c r="Q1358"/>
      <c r="R1358"/>
      <c r="S1358"/>
    </row>
    <row r="1359" spans="1:19" s="206" customFormat="1" ht="15.75" hidden="1" x14ac:dyDescent="0.25">
      <c r="A1359"/>
      <c r="B1359"/>
      <c r="C1359"/>
      <c r="D1359"/>
      <c r="E1359"/>
      <c r="F1359"/>
      <c r="G1359"/>
      <c r="H1359"/>
      <c r="I1359"/>
      <c r="J1359"/>
      <c r="K1359"/>
      <c r="L1359"/>
      <c r="M1359"/>
      <c r="N1359"/>
      <c r="O1359"/>
      <c r="P1359"/>
      <c r="Q1359"/>
      <c r="R1359"/>
      <c r="S1359"/>
    </row>
    <row r="1360" spans="1:19" s="206" customFormat="1" ht="15.75" hidden="1" x14ac:dyDescent="0.25">
      <c r="A1360"/>
      <c r="B1360"/>
      <c r="C1360"/>
      <c r="D1360"/>
      <c r="E1360"/>
      <c r="F1360"/>
      <c r="G1360"/>
      <c r="H1360"/>
      <c r="I1360"/>
      <c r="J1360"/>
      <c r="K1360"/>
      <c r="L1360"/>
      <c r="M1360"/>
      <c r="N1360"/>
      <c r="O1360"/>
      <c r="P1360"/>
      <c r="Q1360"/>
      <c r="R1360"/>
      <c r="S1360"/>
    </row>
    <row r="1361" spans="1:19" s="206" customFormat="1" ht="15.75" hidden="1" x14ac:dyDescent="0.25">
      <c r="A1361"/>
      <c r="B1361"/>
      <c r="C1361"/>
      <c r="D1361"/>
      <c r="E1361"/>
      <c r="F1361"/>
      <c r="G1361"/>
      <c r="H1361"/>
      <c r="I1361"/>
      <c r="J1361"/>
      <c r="K1361"/>
      <c r="L1361"/>
      <c r="M1361"/>
      <c r="N1361"/>
      <c r="O1361"/>
      <c r="P1361"/>
      <c r="Q1361"/>
      <c r="R1361"/>
      <c r="S1361"/>
    </row>
    <row r="1362" spans="1:19" s="206" customFormat="1" ht="15.75" hidden="1" x14ac:dyDescent="0.25">
      <c r="A1362"/>
      <c r="B1362"/>
      <c r="C1362"/>
      <c r="D1362"/>
      <c r="E1362"/>
      <c r="F1362"/>
      <c r="G1362"/>
      <c r="H1362"/>
      <c r="I1362"/>
      <c r="J1362"/>
      <c r="K1362"/>
      <c r="L1362"/>
      <c r="M1362"/>
      <c r="N1362"/>
      <c r="O1362"/>
      <c r="P1362"/>
      <c r="Q1362"/>
      <c r="R1362"/>
      <c r="S1362"/>
    </row>
    <row r="1363" spans="1:19" s="206" customFormat="1" ht="15.75" hidden="1" x14ac:dyDescent="0.25">
      <c r="A1363"/>
      <c r="B1363"/>
      <c r="C1363"/>
      <c r="D1363"/>
      <c r="E1363"/>
      <c r="F1363"/>
      <c r="G1363"/>
      <c r="H1363"/>
      <c r="I1363"/>
      <c r="J1363"/>
      <c r="K1363"/>
      <c r="L1363"/>
      <c r="M1363"/>
      <c r="N1363"/>
      <c r="O1363"/>
      <c r="P1363"/>
      <c r="Q1363"/>
      <c r="R1363"/>
      <c r="S1363"/>
    </row>
    <row r="1364" spans="1:19" s="206" customFormat="1" ht="15.75" hidden="1" x14ac:dyDescent="0.25">
      <c r="A1364"/>
      <c r="B1364"/>
      <c r="C1364"/>
      <c r="D1364"/>
      <c r="E1364"/>
      <c r="F1364"/>
      <c r="G1364"/>
      <c r="H1364"/>
      <c r="I1364"/>
      <c r="J1364"/>
      <c r="K1364"/>
      <c r="L1364"/>
      <c r="M1364"/>
      <c r="N1364"/>
      <c r="O1364"/>
      <c r="P1364"/>
      <c r="Q1364"/>
      <c r="R1364"/>
      <c r="S1364"/>
    </row>
    <row r="1365" spans="1:19" s="206" customFormat="1" ht="15.75" hidden="1" x14ac:dyDescent="0.25">
      <c r="A1365"/>
      <c r="B1365"/>
      <c r="C1365"/>
      <c r="D1365"/>
      <c r="E1365"/>
      <c r="F1365"/>
      <c r="G1365"/>
      <c r="H1365"/>
      <c r="I1365"/>
      <c r="J1365"/>
      <c r="K1365"/>
      <c r="L1365"/>
      <c r="M1365"/>
      <c r="N1365"/>
      <c r="O1365"/>
      <c r="P1365"/>
      <c r="Q1365"/>
      <c r="R1365"/>
      <c r="S1365"/>
    </row>
    <row r="1366" spans="1:19" s="206" customFormat="1" ht="15.75" hidden="1" x14ac:dyDescent="0.25">
      <c r="A1366"/>
      <c r="B1366"/>
      <c r="C1366"/>
      <c r="D1366"/>
      <c r="E1366"/>
      <c r="F1366"/>
      <c r="G1366"/>
      <c r="H1366"/>
      <c r="I1366"/>
      <c r="J1366"/>
      <c r="K1366"/>
      <c r="L1366"/>
      <c r="M1366"/>
      <c r="N1366"/>
      <c r="O1366"/>
      <c r="P1366"/>
      <c r="Q1366"/>
      <c r="R1366"/>
      <c r="S1366"/>
    </row>
    <row r="1367" spans="1:19" s="206" customFormat="1" ht="15.75" hidden="1" x14ac:dyDescent="0.25">
      <c r="A1367"/>
      <c r="B1367"/>
      <c r="C1367"/>
      <c r="D1367"/>
      <c r="E1367"/>
      <c r="F1367"/>
      <c r="G1367"/>
      <c r="H1367"/>
      <c r="I1367"/>
      <c r="J1367"/>
      <c r="K1367"/>
      <c r="L1367"/>
      <c r="M1367"/>
      <c r="N1367"/>
      <c r="O1367"/>
      <c r="P1367"/>
      <c r="Q1367"/>
      <c r="R1367"/>
      <c r="S1367"/>
    </row>
    <row r="1368" spans="1:19" s="206" customFormat="1" ht="15" hidden="1" customHeight="1" x14ac:dyDescent="0.25">
      <c r="A1368"/>
      <c r="B1368"/>
      <c r="C1368"/>
      <c r="D1368"/>
      <c r="E1368"/>
      <c r="F1368"/>
      <c r="G1368"/>
      <c r="H1368"/>
      <c r="I1368"/>
      <c r="J1368"/>
      <c r="K1368"/>
      <c r="L1368"/>
      <c r="M1368"/>
      <c r="N1368"/>
      <c r="O1368"/>
      <c r="P1368"/>
      <c r="Q1368"/>
      <c r="R1368"/>
      <c r="S1368"/>
    </row>
    <row r="1369" spans="1:19" s="206" customFormat="1" ht="15" hidden="1" customHeight="1" x14ac:dyDescent="0.25">
      <c r="A1369"/>
      <c r="B1369"/>
      <c r="C1369"/>
      <c r="D1369"/>
      <c r="E1369"/>
      <c r="F1369"/>
      <c r="G1369"/>
      <c r="H1369"/>
      <c r="I1369"/>
      <c r="J1369"/>
      <c r="K1369"/>
      <c r="L1369"/>
      <c r="M1369"/>
      <c r="N1369"/>
      <c r="O1369"/>
      <c r="P1369"/>
      <c r="Q1369"/>
      <c r="R1369"/>
      <c r="S1369"/>
    </row>
    <row r="1370" spans="1:19" s="206" customFormat="1" ht="15" hidden="1" customHeight="1" x14ac:dyDescent="0.25">
      <c r="A1370"/>
      <c r="B1370"/>
      <c r="C1370"/>
      <c r="D1370"/>
      <c r="E1370"/>
      <c r="F1370"/>
      <c r="G1370"/>
      <c r="H1370"/>
      <c r="I1370"/>
      <c r="J1370"/>
      <c r="K1370"/>
      <c r="L1370"/>
      <c r="M1370"/>
      <c r="N1370"/>
      <c r="O1370"/>
      <c r="P1370"/>
      <c r="Q1370"/>
      <c r="R1370"/>
      <c r="S1370"/>
    </row>
    <row r="1371" spans="1:19" s="206" customFormat="1" ht="80.099999999999994" hidden="1" customHeight="1" x14ac:dyDescent="0.25">
      <c r="A1371"/>
      <c r="B1371"/>
      <c r="C1371"/>
      <c r="D1371"/>
      <c r="E1371"/>
      <c r="F1371"/>
      <c r="G1371"/>
      <c r="H1371"/>
      <c r="I1371"/>
      <c r="J1371"/>
      <c r="K1371"/>
      <c r="L1371"/>
      <c r="M1371"/>
      <c r="N1371"/>
      <c r="O1371"/>
      <c r="P1371"/>
      <c r="Q1371"/>
      <c r="R1371"/>
      <c r="S1371"/>
    </row>
    <row r="1372" spans="1:19" s="206" customFormat="1" ht="15.75" hidden="1" x14ac:dyDescent="0.25">
      <c r="A1372"/>
      <c r="B1372"/>
      <c r="C1372"/>
      <c r="D1372"/>
      <c r="E1372"/>
      <c r="F1372"/>
      <c r="G1372"/>
      <c r="H1372"/>
      <c r="I1372"/>
      <c r="J1372"/>
      <c r="K1372"/>
      <c r="L1372"/>
      <c r="M1372"/>
      <c r="N1372"/>
      <c r="O1372"/>
      <c r="P1372"/>
      <c r="Q1372"/>
      <c r="R1372"/>
      <c r="S1372"/>
    </row>
    <row r="1373" spans="1:19" s="206" customFormat="1" ht="15.75" hidden="1" x14ac:dyDescent="0.25">
      <c r="A1373"/>
      <c r="B1373"/>
      <c r="C1373"/>
      <c r="D1373"/>
      <c r="E1373"/>
      <c r="F1373"/>
      <c r="G1373"/>
      <c r="H1373"/>
      <c r="I1373"/>
      <c r="J1373"/>
      <c r="K1373"/>
      <c r="L1373"/>
      <c r="M1373"/>
      <c r="N1373"/>
      <c r="O1373"/>
      <c r="P1373"/>
      <c r="Q1373"/>
      <c r="R1373"/>
      <c r="S1373"/>
    </row>
    <row r="1374" spans="1:19" s="206" customFormat="1" ht="15.75" hidden="1" x14ac:dyDescent="0.25">
      <c r="A1374"/>
      <c r="B1374"/>
      <c r="C1374"/>
      <c r="D1374"/>
      <c r="E1374"/>
      <c r="F1374"/>
      <c r="G1374"/>
      <c r="H1374"/>
      <c r="I1374"/>
      <c r="J1374"/>
      <c r="K1374"/>
      <c r="L1374"/>
      <c r="M1374"/>
      <c r="N1374"/>
      <c r="O1374"/>
      <c r="P1374"/>
      <c r="Q1374"/>
      <c r="R1374"/>
      <c r="S1374"/>
    </row>
    <row r="1375" spans="1:19" s="206" customFormat="1" ht="15.75" hidden="1" x14ac:dyDescent="0.25">
      <c r="A1375"/>
      <c r="B1375"/>
      <c r="C1375"/>
      <c r="D1375"/>
      <c r="E1375"/>
      <c r="F1375"/>
      <c r="G1375"/>
      <c r="H1375"/>
      <c r="I1375"/>
      <c r="J1375"/>
      <c r="K1375"/>
      <c r="L1375"/>
      <c r="M1375"/>
      <c r="N1375"/>
      <c r="O1375"/>
      <c r="P1375"/>
      <c r="Q1375"/>
      <c r="R1375"/>
      <c r="S1375"/>
    </row>
    <row r="1376" spans="1:19" s="206" customFormat="1" ht="15.75" hidden="1" x14ac:dyDescent="0.25">
      <c r="A1376"/>
      <c r="B1376"/>
      <c r="C1376"/>
      <c r="D1376"/>
      <c r="E1376"/>
      <c r="F1376"/>
      <c r="G1376"/>
      <c r="H1376"/>
      <c r="I1376"/>
      <c r="J1376"/>
      <c r="K1376"/>
      <c r="L1376"/>
      <c r="M1376"/>
      <c r="N1376"/>
      <c r="O1376"/>
      <c r="P1376"/>
      <c r="Q1376"/>
      <c r="R1376"/>
      <c r="S1376"/>
    </row>
    <row r="1377" spans="1:19" s="206" customFormat="1" ht="15.75" hidden="1" x14ac:dyDescent="0.25">
      <c r="A1377"/>
      <c r="B1377"/>
      <c r="C1377"/>
      <c r="D1377"/>
      <c r="E1377"/>
      <c r="F1377"/>
      <c r="G1377"/>
      <c r="H1377"/>
      <c r="I1377"/>
      <c r="J1377"/>
      <c r="K1377"/>
      <c r="L1377"/>
      <c r="M1377"/>
      <c r="N1377"/>
      <c r="O1377"/>
      <c r="P1377"/>
      <c r="Q1377"/>
      <c r="R1377"/>
      <c r="S1377"/>
    </row>
    <row r="1378" spans="1:19" s="206" customFormat="1" ht="15.75" hidden="1" x14ac:dyDescent="0.25">
      <c r="A1378"/>
      <c r="B1378"/>
      <c r="C1378"/>
      <c r="D1378"/>
      <c r="E1378"/>
      <c r="F1378"/>
      <c r="G1378"/>
      <c r="H1378"/>
      <c r="I1378"/>
      <c r="J1378"/>
      <c r="K1378"/>
      <c r="L1378"/>
      <c r="M1378"/>
      <c r="N1378"/>
      <c r="O1378"/>
      <c r="P1378"/>
      <c r="Q1378"/>
      <c r="R1378"/>
      <c r="S1378"/>
    </row>
    <row r="1379" spans="1:19" s="206" customFormat="1" ht="15.75" hidden="1" x14ac:dyDescent="0.25">
      <c r="A1379"/>
      <c r="B1379"/>
      <c r="C1379"/>
      <c r="D1379"/>
      <c r="E1379"/>
      <c r="F1379"/>
      <c r="G1379"/>
      <c r="H1379"/>
      <c r="I1379"/>
      <c r="J1379"/>
      <c r="K1379"/>
      <c r="L1379"/>
      <c r="M1379"/>
      <c r="N1379"/>
      <c r="O1379"/>
      <c r="P1379"/>
      <c r="Q1379"/>
      <c r="R1379"/>
      <c r="S1379"/>
    </row>
    <row r="1380" spans="1:19" s="206" customFormat="1" ht="15.75" hidden="1" x14ac:dyDescent="0.25">
      <c r="A1380"/>
      <c r="B1380"/>
      <c r="C1380"/>
      <c r="D1380"/>
      <c r="E1380"/>
      <c r="F1380"/>
      <c r="G1380"/>
      <c r="H1380"/>
      <c r="I1380"/>
      <c r="J1380"/>
      <c r="K1380"/>
      <c r="L1380"/>
      <c r="M1380"/>
      <c r="N1380"/>
      <c r="O1380"/>
      <c r="P1380"/>
      <c r="Q1380"/>
      <c r="R1380"/>
      <c r="S1380"/>
    </row>
    <row r="1381" spans="1:19" s="206" customFormat="1" ht="15.75" hidden="1" x14ac:dyDescent="0.25">
      <c r="A1381"/>
      <c r="B1381"/>
      <c r="C1381"/>
      <c r="D1381"/>
      <c r="E1381"/>
      <c r="F1381"/>
      <c r="G1381"/>
      <c r="H1381"/>
      <c r="I1381"/>
      <c r="J1381"/>
      <c r="K1381"/>
      <c r="L1381"/>
      <c r="M1381"/>
      <c r="N1381"/>
      <c r="O1381"/>
      <c r="P1381"/>
      <c r="Q1381"/>
      <c r="R1381"/>
      <c r="S1381"/>
    </row>
    <row r="1382" spans="1:19" s="206" customFormat="1" ht="15.75" hidden="1" x14ac:dyDescent="0.25">
      <c r="A1382"/>
      <c r="B1382"/>
      <c r="C1382"/>
      <c r="D1382"/>
      <c r="E1382"/>
      <c r="F1382"/>
      <c r="G1382"/>
      <c r="H1382"/>
      <c r="I1382"/>
      <c r="J1382"/>
      <c r="K1382"/>
      <c r="L1382"/>
      <c r="M1382"/>
      <c r="N1382"/>
      <c r="O1382"/>
      <c r="P1382"/>
      <c r="Q1382"/>
      <c r="R1382"/>
      <c r="S1382"/>
    </row>
    <row r="1383" spans="1:19" s="206" customFormat="1" ht="15.75" hidden="1" x14ac:dyDescent="0.25">
      <c r="A1383"/>
      <c r="B1383"/>
      <c r="C1383"/>
      <c r="D1383"/>
      <c r="E1383"/>
      <c r="F1383"/>
      <c r="G1383"/>
      <c r="H1383"/>
      <c r="I1383"/>
      <c r="J1383"/>
      <c r="K1383"/>
      <c r="L1383"/>
      <c r="M1383"/>
      <c r="N1383"/>
      <c r="O1383"/>
      <c r="P1383"/>
      <c r="Q1383"/>
      <c r="R1383"/>
      <c r="S1383"/>
    </row>
    <row r="1384" spans="1:19" s="206" customFormat="1" ht="15.75" hidden="1" x14ac:dyDescent="0.25">
      <c r="A1384"/>
      <c r="B1384"/>
      <c r="C1384"/>
      <c r="D1384"/>
      <c r="E1384"/>
      <c r="F1384"/>
      <c r="G1384"/>
      <c r="H1384"/>
      <c r="I1384"/>
      <c r="J1384"/>
      <c r="K1384"/>
      <c r="L1384"/>
      <c r="M1384"/>
      <c r="N1384"/>
      <c r="O1384"/>
      <c r="P1384"/>
      <c r="Q1384"/>
      <c r="R1384"/>
      <c r="S1384"/>
    </row>
    <row r="1385" spans="1:19" s="206" customFormat="1" ht="15.75" hidden="1" x14ac:dyDescent="0.25">
      <c r="A1385"/>
      <c r="B1385"/>
      <c r="C1385"/>
      <c r="D1385"/>
      <c r="E1385"/>
      <c r="F1385"/>
      <c r="G1385"/>
      <c r="H1385"/>
      <c r="I1385"/>
      <c r="J1385"/>
      <c r="K1385"/>
      <c r="L1385"/>
      <c r="M1385"/>
      <c r="N1385"/>
      <c r="O1385"/>
      <c r="P1385"/>
      <c r="Q1385"/>
      <c r="R1385"/>
      <c r="S1385"/>
    </row>
    <row r="1386" spans="1:19" s="206" customFormat="1" ht="15.75" hidden="1" x14ac:dyDescent="0.25">
      <c r="A1386"/>
      <c r="B1386"/>
      <c r="C1386"/>
      <c r="D1386"/>
      <c r="E1386"/>
      <c r="F1386"/>
      <c r="G1386"/>
      <c r="H1386"/>
      <c r="I1386"/>
      <c r="J1386"/>
      <c r="K1386"/>
      <c r="L1386"/>
      <c r="M1386"/>
      <c r="N1386"/>
      <c r="O1386"/>
      <c r="P1386"/>
      <c r="Q1386"/>
      <c r="R1386"/>
      <c r="S1386"/>
    </row>
    <row r="1387" spans="1:19" s="206" customFormat="1" ht="15.75" hidden="1" x14ac:dyDescent="0.25">
      <c r="A1387"/>
      <c r="B1387"/>
      <c r="C1387"/>
      <c r="D1387"/>
      <c r="E1387"/>
      <c r="F1387"/>
      <c r="G1387"/>
      <c r="H1387"/>
      <c r="I1387"/>
      <c r="J1387"/>
      <c r="K1387"/>
      <c r="L1387"/>
      <c r="M1387"/>
      <c r="N1387"/>
      <c r="O1387"/>
      <c r="P1387"/>
      <c r="Q1387"/>
      <c r="R1387"/>
      <c r="S1387"/>
    </row>
    <row r="1388" spans="1:19" s="206" customFormat="1" ht="15.75" hidden="1" x14ac:dyDescent="0.25">
      <c r="A1388"/>
      <c r="B1388"/>
      <c r="C1388"/>
      <c r="D1388"/>
      <c r="E1388"/>
      <c r="F1388"/>
      <c r="G1388"/>
      <c r="H1388"/>
      <c r="I1388"/>
      <c r="J1388"/>
      <c r="K1388"/>
      <c r="L1388"/>
      <c r="M1388"/>
      <c r="N1388"/>
      <c r="O1388"/>
      <c r="P1388"/>
      <c r="Q1388"/>
      <c r="R1388"/>
      <c r="S1388"/>
    </row>
    <row r="1389" spans="1:19" s="206" customFormat="1" ht="15.75" hidden="1" x14ac:dyDescent="0.25">
      <c r="A1389"/>
      <c r="B1389"/>
      <c r="C1389"/>
      <c r="D1389"/>
      <c r="E1389"/>
      <c r="F1389"/>
      <c r="G1389"/>
      <c r="H1389"/>
      <c r="I1389"/>
      <c r="J1389"/>
      <c r="K1389"/>
      <c r="L1389"/>
      <c r="M1389"/>
      <c r="N1389"/>
      <c r="O1389"/>
      <c r="P1389"/>
      <c r="Q1389"/>
      <c r="R1389"/>
      <c r="S1389"/>
    </row>
    <row r="1390" spans="1:19" s="206" customFormat="1" ht="15.75" hidden="1" x14ac:dyDescent="0.25">
      <c r="A1390"/>
      <c r="B1390"/>
      <c r="C1390"/>
      <c r="D1390"/>
      <c r="E1390"/>
      <c r="F1390"/>
      <c r="G1390"/>
      <c r="H1390"/>
      <c r="I1390"/>
      <c r="J1390"/>
      <c r="K1390"/>
      <c r="L1390"/>
      <c r="M1390"/>
      <c r="N1390"/>
      <c r="O1390"/>
      <c r="P1390"/>
      <c r="Q1390"/>
      <c r="R1390"/>
      <c r="S1390"/>
    </row>
    <row r="1391" spans="1:19" s="206" customFormat="1" ht="15.75" hidden="1" x14ac:dyDescent="0.25">
      <c r="A1391"/>
      <c r="B1391"/>
      <c r="C1391"/>
      <c r="D1391"/>
      <c r="E1391"/>
      <c r="F1391"/>
      <c r="G1391"/>
      <c r="H1391"/>
      <c r="I1391"/>
      <c r="J1391"/>
      <c r="K1391"/>
      <c r="L1391"/>
      <c r="M1391"/>
      <c r="N1391"/>
      <c r="O1391"/>
      <c r="P1391"/>
      <c r="Q1391"/>
      <c r="R1391"/>
      <c r="S1391"/>
    </row>
    <row r="1392" spans="1:19" s="206" customFormat="1" ht="15" hidden="1" customHeight="1" x14ac:dyDescent="0.25">
      <c r="A1392"/>
      <c r="B1392"/>
      <c r="C1392"/>
      <c r="D1392"/>
      <c r="E1392"/>
      <c r="F1392"/>
      <c r="G1392"/>
      <c r="H1392"/>
      <c r="I1392"/>
      <c r="J1392"/>
      <c r="K1392"/>
      <c r="L1392"/>
      <c r="M1392"/>
      <c r="N1392"/>
      <c r="O1392"/>
      <c r="P1392"/>
      <c r="Q1392"/>
      <c r="R1392"/>
      <c r="S1392"/>
    </row>
    <row r="1393" spans="1:19" s="206" customFormat="1" ht="15" hidden="1" customHeight="1" x14ac:dyDescent="0.25">
      <c r="A1393"/>
      <c r="B1393"/>
      <c r="C1393"/>
      <c r="D1393"/>
      <c r="E1393"/>
      <c r="F1393"/>
      <c r="G1393"/>
      <c r="H1393"/>
      <c r="I1393"/>
      <c r="J1393"/>
      <c r="K1393"/>
      <c r="L1393"/>
      <c r="M1393"/>
      <c r="N1393"/>
      <c r="O1393"/>
      <c r="P1393"/>
      <c r="Q1393"/>
      <c r="R1393"/>
      <c r="S1393"/>
    </row>
    <row r="1394" spans="1:19" s="206" customFormat="1" ht="15.75" hidden="1" x14ac:dyDescent="0.25">
      <c r="A1394"/>
      <c r="B1394"/>
      <c r="C1394"/>
      <c r="D1394"/>
      <c r="E1394"/>
      <c r="F1394"/>
      <c r="G1394"/>
      <c r="H1394"/>
      <c r="I1394"/>
      <c r="J1394"/>
      <c r="K1394"/>
      <c r="L1394"/>
      <c r="M1394"/>
      <c r="N1394"/>
      <c r="O1394"/>
      <c r="P1394"/>
      <c r="Q1394"/>
      <c r="R1394"/>
      <c r="S1394"/>
    </row>
    <row r="1395" spans="1:19" s="206" customFormat="1" ht="37.5" hidden="1" customHeight="1" x14ac:dyDescent="0.25">
      <c r="A1395"/>
      <c r="B1395"/>
      <c r="C1395"/>
      <c r="D1395"/>
      <c r="E1395"/>
      <c r="F1395"/>
      <c r="G1395"/>
      <c r="H1395"/>
      <c r="I1395"/>
      <c r="J1395"/>
      <c r="K1395"/>
      <c r="L1395"/>
      <c r="M1395"/>
      <c r="N1395"/>
      <c r="O1395"/>
      <c r="P1395"/>
      <c r="Q1395"/>
      <c r="R1395"/>
      <c r="S1395"/>
    </row>
    <row r="1396" spans="1:19" s="206" customFormat="1" ht="80.099999999999994" hidden="1" customHeight="1" x14ac:dyDescent="0.25">
      <c r="A1396"/>
      <c r="B1396"/>
      <c r="C1396"/>
      <c r="D1396"/>
      <c r="E1396"/>
      <c r="F1396"/>
      <c r="G1396"/>
      <c r="H1396"/>
      <c r="I1396"/>
      <c r="J1396"/>
      <c r="K1396"/>
      <c r="L1396"/>
      <c r="M1396"/>
      <c r="N1396"/>
      <c r="O1396"/>
      <c r="P1396"/>
      <c r="Q1396"/>
      <c r="R1396"/>
      <c r="S1396"/>
    </row>
    <row r="1397" spans="1:19" s="206" customFormat="1" ht="15.75" hidden="1" x14ac:dyDescent="0.25">
      <c r="A1397"/>
      <c r="B1397"/>
      <c r="C1397"/>
      <c r="D1397"/>
      <c r="E1397"/>
      <c r="F1397"/>
      <c r="G1397"/>
      <c r="H1397"/>
      <c r="I1397"/>
      <c r="J1397"/>
      <c r="K1397"/>
      <c r="L1397"/>
      <c r="M1397"/>
      <c r="N1397"/>
      <c r="O1397"/>
      <c r="P1397"/>
      <c r="Q1397"/>
      <c r="R1397"/>
      <c r="S1397"/>
    </row>
    <row r="1398" spans="1:19" s="206" customFormat="1" ht="15" hidden="1" customHeight="1" x14ac:dyDescent="0.25">
      <c r="A1398"/>
      <c r="B1398"/>
      <c r="C1398"/>
      <c r="D1398"/>
      <c r="E1398"/>
      <c r="F1398"/>
      <c r="G1398"/>
      <c r="H1398"/>
      <c r="I1398"/>
      <c r="J1398"/>
      <c r="K1398"/>
      <c r="L1398"/>
      <c r="M1398"/>
      <c r="N1398"/>
      <c r="O1398"/>
      <c r="P1398"/>
      <c r="Q1398"/>
      <c r="R1398"/>
      <c r="S1398"/>
    </row>
    <row r="1399" spans="1:19" s="206" customFormat="1" ht="15.75" hidden="1" x14ac:dyDescent="0.25">
      <c r="A1399"/>
      <c r="B1399"/>
      <c r="C1399"/>
      <c r="D1399"/>
      <c r="E1399"/>
      <c r="F1399"/>
      <c r="G1399"/>
      <c r="H1399"/>
      <c r="I1399"/>
      <c r="J1399"/>
      <c r="K1399"/>
      <c r="L1399"/>
      <c r="M1399"/>
      <c r="N1399"/>
      <c r="O1399"/>
      <c r="P1399"/>
      <c r="Q1399"/>
      <c r="R1399"/>
      <c r="S1399"/>
    </row>
    <row r="1400" spans="1:19" s="206" customFormat="1" ht="24" hidden="1" customHeight="1" x14ac:dyDescent="0.25">
      <c r="A1400"/>
      <c r="B1400"/>
      <c r="C1400"/>
      <c r="D1400"/>
      <c r="E1400"/>
      <c r="F1400"/>
      <c r="G1400"/>
      <c r="H1400"/>
      <c r="I1400"/>
      <c r="J1400"/>
      <c r="K1400"/>
      <c r="L1400"/>
      <c r="M1400"/>
      <c r="N1400"/>
      <c r="O1400"/>
      <c r="P1400"/>
      <c r="Q1400"/>
      <c r="R1400"/>
      <c r="S1400"/>
    </row>
    <row r="1401" spans="1:19" s="206" customFormat="1" ht="80.099999999999994" hidden="1" customHeight="1" x14ac:dyDescent="0.25">
      <c r="A1401"/>
      <c r="B1401"/>
      <c r="C1401"/>
      <c r="D1401"/>
      <c r="E1401"/>
      <c r="F1401"/>
      <c r="G1401"/>
      <c r="H1401"/>
      <c r="I1401"/>
      <c r="J1401"/>
      <c r="K1401"/>
      <c r="L1401"/>
      <c r="M1401"/>
      <c r="N1401"/>
      <c r="O1401"/>
      <c r="P1401"/>
      <c r="Q1401"/>
      <c r="R1401"/>
      <c r="S1401"/>
    </row>
    <row r="1402" spans="1:19" s="206" customFormat="1" ht="15.75" hidden="1" x14ac:dyDescent="0.25">
      <c r="A1402"/>
      <c r="B1402"/>
      <c r="C1402"/>
      <c r="D1402"/>
      <c r="E1402"/>
      <c r="F1402"/>
      <c r="G1402"/>
      <c r="H1402"/>
      <c r="I1402"/>
      <c r="J1402"/>
      <c r="K1402"/>
      <c r="L1402"/>
      <c r="M1402"/>
      <c r="N1402"/>
      <c r="O1402"/>
      <c r="P1402"/>
      <c r="Q1402"/>
      <c r="R1402"/>
      <c r="S1402"/>
    </row>
    <row r="1403" spans="1:19" s="206" customFormat="1" ht="15.75" hidden="1" x14ac:dyDescent="0.25">
      <c r="A1403"/>
      <c r="B1403"/>
      <c r="C1403"/>
      <c r="D1403"/>
      <c r="E1403"/>
      <c r="F1403"/>
      <c r="G1403"/>
      <c r="H1403"/>
      <c r="I1403"/>
      <c r="J1403"/>
      <c r="K1403"/>
      <c r="L1403"/>
      <c r="M1403"/>
      <c r="N1403"/>
      <c r="O1403"/>
      <c r="P1403"/>
      <c r="Q1403"/>
      <c r="R1403"/>
      <c r="S1403"/>
    </row>
    <row r="1404" spans="1:19" s="206" customFormat="1" ht="15.75" hidden="1" x14ac:dyDescent="0.25">
      <c r="A1404"/>
      <c r="B1404"/>
      <c r="C1404"/>
      <c r="D1404"/>
      <c r="E1404"/>
      <c r="F1404"/>
      <c r="G1404"/>
      <c r="H1404"/>
      <c r="I1404"/>
      <c r="J1404"/>
      <c r="K1404"/>
      <c r="L1404"/>
      <c r="M1404"/>
      <c r="N1404"/>
      <c r="O1404"/>
      <c r="P1404"/>
      <c r="Q1404"/>
      <c r="R1404"/>
      <c r="S1404"/>
    </row>
    <row r="1405" spans="1:19" s="206" customFormat="1" ht="15.75" hidden="1" x14ac:dyDescent="0.25">
      <c r="A1405"/>
      <c r="B1405"/>
      <c r="C1405"/>
      <c r="D1405"/>
      <c r="E1405"/>
      <c r="F1405"/>
      <c r="G1405"/>
      <c r="H1405"/>
      <c r="I1405"/>
      <c r="J1405"/>
      <c r="K1405"/>
      <c r="L1405"/>
      <c r="M1405"/>
      <c r="N1405"/>
      <c r="O1405"/>
      <c r="P1405"/>
      <c r="Q1405"/>
      <c r="R1405"/>
      <c r="S1405"/>
    </row>
    <row r="1406" spans="1:19" s="206" customFormat="1" ht="15.75" hidden="1" x14ac:dyDescent="0.25">
      <c r="A1406"/>
      <c r="B1406"/>
      <c r="C1406"/>
      <c r="D1406"/>
      <c r="E1406"/>
      <c r="F1406"/>
      <c r="G1406"/>
      <c r="H1406"/>
      <c r="I1406"/>
      <c r="J1406"/>
      <c r="K1406"/>
      <c r="L1406"/>
      <c r="M1406"/>
      <c r="N1406"/>
      <c r="O1406"/>
      <c r="P1406"/>
      <c r="Q1406"/>
      <c r="R1406"/>
      <c r="S1406"/>
    </row>
    <row r="1407" spans="1:19" s="206" customFormat="1" ht="15.75" hidden="1" x14ac:dyDescent="0.25">
      <c r="A1407"/>
      <c r="B1407"/>
      <c r="C1407"/>
      <c r="D1407"/>
      <c r="E1407"/>
      <c r="F1407"/>
      <c r="G1407"/>
      <c r="H1407"/>
      <c r="I1407"/>
      <c r="J1407"/>
      <c r="K1407"/>
      <c r="L1407"/>
      <c r="M1407"/>
      <c r="N1407"/>
      <c r="O1407"/>
      <c r="P1407"/>
      <c r="Q1407"/>
      <c r="R1407"/>
      <c r="S1407"/>
    </row>
    <row r="1408" spans="1:19" s="206" customFormat="1" ht="15.75" hidden="1" x14ac:dyDescent="0.25">
      <c r="A1408"/>
      <c r="B1408"/>
      <c r="C1408"/>
      <c r="D1408"/>
      <c r="E1408"/>
      <c r="F1408"/>
      <c r="G1408"/>
      <c r="H1408"/>
      <c r="I1408"/>
      <c r="J1408"/>
      <c r="K1408"/>
      <c r="L1408"/>
      <c r="M1408"/>
      <c r="N1408"/>
      <c r="O1408"/>
      <c r="P1408"/>
      <c r="Q1408"/>
      <c r="R1408"/>
      <c r="S1408"/>
    </row>
    <row r="1409" spans="1:19" s="206" customFormat="1" ht="15.75" hidden="1" x14ac:dyDescent="0.25">
      <c r="A1409"/>
      <c r="B1409"/>
      <c r="C1409"/>
      <c r="D1409"/>
      <c r="E1409"/>
      <c r="F1409"/>
      <c r="G1409"/>
      <c r="H1409"/>
      <c r="I1409"/>
      <c r="J1409"/>
      <c r="K1409"/>
      <c r="L1409"/>
      <c r="M1409"/>
      <c r="N1409"/>
      <c r="O1409"/>
      <c r="P1409"/>
      <c r="Q1409"/>
      <c r="R1409"/>
      <c r="S1409"/>
    </row>
    <row r="1410" spans="1:19" s="206" customFormat="1" ht="15.75" hidden="1" x14ac:dyDescent="0.25">
      <c r="A1410"/>
      <c r="B1410"/>
      <c r="C1410"/>
      <c r="D1410"/>
      <c r="E1410"/>
      <c r="F1410"/>
      <c r="G1410"/>
      <c r="H1410"/>
      <c r="I1410"/>
      <c r="J1410"/>
      <c r="K1410"/>
      <c r="L1410"/>
      <c r="M1410"/>
      <c r="N1410"/>
      <c r="O1410"/>
      <c r="P1410"/>
      <c r="Q1410"/>
      <c r="R1410"/>
      <c r="S1410"/>
    </row>
    <row r="1411" spans="1:19" s="206" customFormat="1" ht="15.75" hidden="1" x14ac:dyDescent="0.25">
      <c r="A1411"/>
      <c r="B1411"/>
      <c r="C1411"/>
      <c r="D1411"/>
      <c r="E1411"/>
      <c r="F1411"/>
      <c r="G1411"/>
      <c r="H1411"/>
      <c r="I1411"/>
      <c r="J1411"/>
      <c r="K1411"/>
      <c r="L1411"/>
      <c r="M1411"/>
      <c r="N1411"/>
      <c r="O1411"/>
      <c r="P1411"/>
      <c r="Q1411"/>
      <c r="R1411"/>
      <c r="S1411"/>
    </row>
    <row r="1412" spans="1:19" s="206" customFormat="1" ht="15.75" hidden="1" x14ac:dyDescent="0.25">
      <c r="A1412"/>
      <c r="B1412"/>
      <c r="C1412"/>
      <c r="D1412"/>
      <c r="E1412"/>
      <c r="F1412"/>
      <c r="G1412"/>
      <c r="H1412"/>
      <c r="I1412"/>
      <c r="J1412"/>
      <c r="K1412"/>
      <c r="L1412"/>
      <c r="M1412"/>
      <c r="N1412"/>
      <c r="O1412"/>
      <c r="P1412"/>
      <c r="Q1412"/>
      <c r="R1412"/>
      <c r="S1412"/>
    </row>
    <row r="1413" spans="1:19" s="206" customFormat="1" ht="15.75" hidden="1" x14ac:dyDescent="0.25">
      <c r="A1413"/>
      <c r="B1413"/>
      <c r="C1413"/>
      <c r="D1413"/>
      <c r="E1413"/>
      <c r="F1413"/>
      <c r="G1413"/>
      <c r="H1413"/>
      <c r="I1413"/>
      <c r="J1413"/>
      <c r="K1413"/>
      <c r="L1413"/>
      <c r="M1413"/>
      <c r="N1413"/>
      <c r="O1413"/>
      <c r="P1413"/>
      <c r="Q1413"/>
      <c r="R1413"/>
      <c r="S1413"/>
    </row>
    <row r="1414" spans="1:19" s="206" customFormat="1" ht="15.75" hidden="1" x14ac:dyDescent="0.25">
      <c r="A1414"/>
      <c r="B1414"/>
      <c r="C1414"/>
      <c r="D1414"/>
      <c r="E1414"/>
      <c r="F1414"/>
      <c r="G1414"/>
      <c r="H1414"/>
      <c r="I1414"/>
      <c r="J1414"/>
      <c r="K1414"/>
      <c r="L1414"/>
      <c r="M1414"/>
      <c r="N1414"/>
      <c r="O1414"/>
      <c r="P1414"/>
      <c r="Q1414"/>
      <c r="R1414"/>
      <c r="S1414"/>
    </row>
    <row r="1415" spans="1:19" s="206" customFormat="1" ht="15.75" hidden="1" x14ac:dyDescent="0.25">
      <c r="A1415"/>
      <c r="B1415"/>
      <c r="C1415"/>
      <c r="D1415"/>
      <c r="E1415"/>
      <c r="F1415"/>
      <c r="G1415"/>
      <c r="H1415"/>
      <c r="I1415"/>
      <c r="J1415"/>
      <c r="K1415"/>
      <c r="L1415"/>
      <c r="M1415"/>
      <c r="N1415"/>
      <c r="O1415"/>
      <c r="P1415"/>
      <c r="Q1415"/>
      <c r="R1415"/>
      <c r="S1415"/>
    </row>
    <row r="1416" spans="1:19" s="206" customFormat="1" ht="15.75" hidden="1" x14ac:dyDescent="0.25">
      <c r="A1416"/>
      <c r="B1416"/>
      <c r="C1416"/>
      <c r="D1416"/>
      <c r="E1416"/>
      <c r="F1416"/>
      <c r="G1416"/>
      <c r="H1416"/>
      <c r="I1416"/>
      <c r="J1416"/>
      <c r="K1416"/>
      <c r="L1416"/>
      <c r="M1416"/>
      <c r="N1416"/>
      <c r="O1416"/>
      <c r="P1416"/>
      <c r="Q1416"/>
      <c r="R1416"/>
      <c r="S1416"/>
    </row>
    <row r="1417" spans="1:19" s="206" customFormat="1" ht="15.75" hidden="1" x14ac:dyDescent="0.25">
      <c r="A1417"/>
      <c r="B1417"/>
      <c r="C1417"/>
      <c r="D1417"/>
      <c r="E1417"/>
      <c r="F1417"/>
      <c r="G1417"/>
      <c r="H1417"/>
      <c r="I1417"/>
      <c r="J1417"/>
      <c r="K1417"/>
      <c r="L1417"/>
      <c r="M1417"/>
      <c r="N1417"/>
      <c r="O1417"/>
      <c r="P1417"/>
      <c r="Q1417"/>
      <c r="R1417"/>
      <c r="S1417"/>
    </row>
    <row r="1418" spans="1:19" s="206" customFormat="1" ht="15.75" hidden="1" x14ac:dyDescent="0.25">
      <c r="A1418"/>
      <c r="B1418"/>
      <c r="C1418"/>
      <c r="D1418"/>
      <c r="E1418"/>
      <c r="F1418"/>
      <c r="G1418"/>
      <c r="H1418"/>
      <c r="I1418"/>
      <c r="J1418"/>
      <c r="K1418"/>
      <c r="L1418"/>
      <c r="M1418"/>
      <c r="N1418"/>
      <c r="O1418"/>
      <c r="P1418"/>
      <c r="Q1418"/>
      <c r="R1418"/>
      <c r="S1418"/>
    </row>
    <row r="1419" spans="1:19" s="206" customFormat="1" ht="15.75" hidden="1" x14ac:dyDescent="0.25">
      <c r="A1419"/>
      <c r="B1419"/>
      <c r="C1419"/>
      <c r="D1419"/>
      <c r="E1419"/>
      <c r="F1419"/>
      <c r="G1419"/>
      <c r="H1419"/>
      <c r="I1419"/>
      <c r="J1419"/>
      <c r="K1419"/>
      <c r="L1419"/>
      <c r="M1419"/>
      <c r="N1419"/>
      <c r="O1419"/>
      <c r="P1419"/>
      <c r="Q1419"/>
      <c r="R1419"/>
      <c r="S1419"/>
    </row>
    <row r="1420" spans="1:19" s="206" customFormat="1" ht="15.75" hidden="1" x14ac:dyDescent="0.25">
      <c r="A1420"/>
      <c r="B1420"/>
      <c r="C1420"/>
      <c r="D1420"/>
      <c r="E1420"/>
      <c r="F1420"/>
      <c r="G1420"/>
      <c r="H1420"/>
      <c r="I1420"/>
      <c r="J1420"/>
      <c r="K1420"/>
      <c r="L1420"/>
      <c r="M1420"/>
      <c r="N1420"/>
      <c r="O1420"/>
      <c r="P1420"/>
      <c r="Q1420"/>
      <c r="R1420"/>
      <c r="S1420"/>
    </row>
    <row r="1421" spans="1:19" s="206" customFormat="1" ht="15.75" hidden="1" x14ac:dyDescent="0.25">
      <c r="A1421"/>
      <c r="B1421"/>
      <c r="C1421"/>
      <c r="D1421"/>
      <c r="E1421"/>
      <c r="F1421"/>
      <c r="G1421"/>
      <c r="H1421"/>
      <c r="I1421"/>
      <c r="J1421"/>
      <c r="K1421"/>
      <c r="L1421"/>
      <c r="M1421"/>
      <c r="N1421"/>
      <c r="O1421"/>
      <c r="P1421"/>
      <c r="Q1421"/>
      <c r="R1421"/>
      <c r="S1421"/>
    </row>
    <row r="1422" spans="1:19" s="206" customFormat="1" ht="15.75" hidden="1" x14ac:dyDescent="0.25">
      <c r="A1422"/>
      <c r="B1422"/>
      <c r="C1422"/>
      <c r="D1422"/>
      <c r="E1422"/>
      <c r="F1422"/>
      <c r="G1422"/>
      <c r="H1422"/>
      <c r="I1422"/>
      <c r="J1422"/>
      <c r="K1422"/>
      <c r="L1422"/>
      <c r="M1422"/>
      <c r="N1422"/>
      <c r="O1422"/>
      <c r="P1422"/>
      <c r="Q1422"/>
      <c r="R1422"/>
      <c r="S1422"/>
    </row>
    <row r="1423" spans="1:19" s="206" customFormat="1" ht="15.75" hidden="1" x14ac:dyDescent="0.25">
      <c r="A1423"/>
      <c r="B1423"/>
      <c r="C1423"/>
      <c r="D1423"/>
      <c r="E1423"/>
      <c r="F1423"/>
      <c r="G1423"/>
      <c r="H1423"/>
      <c r="I1423"/>
      <c r="J1423"/>
      <c r="K1423"/>
      <c r="L1423"/>
      <c r="M1423"/>
      <c r="N1423"/>
      <c r="O1423"/>
      <c r="P1423"/>
      <c r="Q1423"/>
      <c r="R1423"/>
      <c r="S1423"/>
    </row>
    <row r="1424" spans="1:19" s="206" customFormat="1" ht="15.75" hidden="1" x14ac:dyDescent="0.25">
      <c r="A1424"/>
      <c r="B1424"/>
      <c r="C1424"/>
      <c r="D1424"/>
      <c r="E1424"/>
      <c r="F1424"/>
      <c r="G1424"/>
      <c r="H1424"/>
      <c r="I1424"/>
      <c r="J1424"/>
      <c r="K1424"/>
      <c r="L1424"/>
      <c r="M1424"/>
      <c r="N1424"/>
      <c r="O1424"/>
      <c r="P1424"/>
      <c r="Q1424"/>
      <c r="R1424"/>
      <c r="S1424"/>
    </row>
    <row r="1425" spans="1:19" s="206" customFormat="1" ht="15.75" hidden="1" x14ac:dyDescent="0.25">
      <c r="A1425"/>
      <c r="B1425"/>
      <c r="C1425"/>
      <c r="D1425"/>
      <c r="E1425"/>
      <c r="F1425"/>
      <c r="G1425"/>
      <c r="H1425"/>
      <c r="I1425"/>
      <c r="J1425"/>
      <c r="K1425"/>
      <c r="L1425"/>
      <c r="M1425"/>
      <c r="N1425"/>
      <c r="O1425"/>
      <c r="P1425"/>
      <c r="Q1425"/>
      <c r="R1425"/>
      <c r="S1425"/>
    </row>
    <row r="1426" spans="1:19" s="206" customFormat="1" ht="15.75" hidden="1" x14ac:dyDescent="0.25">
      <c r="A1426"/>
      <c r="B1426"/>
      <c r="C1426"/>
      <c r="D1426"/>
      <c r="E1426"/>
      <c r="F1426"/>
      <c r="G1426"/>
      <c r="H1426"/>
      <c r="I1426"/>
      <c r="J1426"/>
      <c r="K1426"/>
      <c r="L1426"/>
      <c r="M1426"/>
      <c r="N1426"/>
      <c r="O1426"/>
      <c r="P1426"/>
      <c r="Q1426"/>
      <c r="R1426"/>
      <c r="S1426"/>
    </row>
    <row r="1427" spans="1:19" s="206" customFormat="1" ht="15.75" hidden="1" x14ac:dyDescent="0.25">
      <c r="A1427"/>
      <c r="B1427"/>
      <c r="C1427"/>
      <c r="D1427"/>
      <c r="E1427"/>
      <c r="F1427"/>
      <c r="G1427"/>
      <c r="H1427"/>
      <c r="I1427"/>
      <c r="J1427"/>
      <c r="K1427"/>
      <c r="L1427"/>
      <c r="M1427"/>
      <c r="N1427"/>
      <c r="O1427"/>
      <c r="P1427"/>
      <c r="Q1427"/>
      <c r="R1427"/>
      <c r="S1427"/>
    </row>
    <row r="1428" spans="1:19" s="206" customFormat="1" ht="15.75" hidden="1" x14ac:dyDescent="0.25">
      <c r="A1428"/>
      <c r="B1428"/>
      <c r="C1428"/>
      <c r="D1428"/>
      <c r="E1428"/>
      <c r="F1428"/>
      <c r="G1428"/>
      <c r="H1428"/>
      <c r="I1428"/>
      <c r="J1428"/>
      <c r="K1428"/>
      <c r="L1428"/>
      <c r="M1428"/>
      <c r="N1428"/>
      <c r="O1428"/>
      <c r="P1428"/>
      <c r="Q1428"/>
      <c r="R1428"/>
      <c r="S1428"/>
    </row>
    <row r="1429" spans="1:19" s="206" customFormat="1" ht="15.75" hidden="1" x14ac:dyDescent="0.25">
      <c r="A1429"/>
      <c r="B1429"/>
      <c r="C1429"/>
      <c r="D1429"/>
      <c r="E1429"/>
      <c r="F1429"/>
      <c r="G1429"/>
      <c r="H1429"/>
      <c r="I1429"/>
      <c r="J1429"/>
      <c r="K1429"/>
      <c r="L1429"/>
      <c r="M1429"/>
      <c r="N1429"/>
      <c r="O1429"/>
      <c r="P1429"/>
      <c r="Q1429"/>
      <c r="R1429"/>
      <c r="S1429"/>
    </row>
    <row r="1430" spans="1:19" s="206" customFormat="1" ht="15.75" hidden="1" x14ac:dyDescent="0.25">
      <c r="A1430"/>
      <c r="B1430"/>
      <c r="C1430"/>
      <c r="D1430"/>
      <c r="E1430"/>
      <c r="F1430"/>
      <c r="G1430"/>
      <c r="H1430"/>
      <c r="I1430"/>
      <c r="J1430"/>
      <c r="K1430"/>
      <c r="L1430"/>
      <c r="M1430"/>
      <c r="N1430"/>
      <c r="O1430"/>
      <c r="P1430"/>
      <c r="Q1430"/>
      <c r="R1430"/>
      <c r="S1430"/>
    </row>
    <row r="1431" spans="1:19" s="206" customFormat="1" ht="15.75" hidden="1" x14ac:dyDescent="0.25">
      <c r="A1431"/>
      <c r="B1431"/>
      <c r="C1431"/>
      <c r="D1431"/>
      <c r="E1431"/>
      <c r="F1431"/>
      <c r="G1431"/>
      <c r="H1431"/>
      <c r="I1431"/>
      <c r="J1431"/>
      <c r="K1431"/>
      <c r="L1431"/>
      <c r="M1431"/>
      <c r="N1431"/>
      <c r="O1431"/>
      <c r="P1431"/>
      <c r="Q1431"/>
      <c r="R1431"/>
      <c r="S1431"/>
    </row>
    <row r="1432" spans="1:19" s="206" customFormat="1" ht="15.75" hidden="1" x14ac:dyDescent="0.25">
      <c r="A1432"/>
      <c r="B1432"/>
      <c r="C1432"/>
      <c r="D1432"/>
      <c r="E1432"/>
      <c r="F1432"/>
      <c r="G1432"/>
      <c r="H1432"/>
      <c r="I1432"/>
      <c r="J1432"/>
      <c r="K1432"/>
      <c r="L1432"/>
      <c r="M1432"/>
      <c r="N1432"/>
      <c r="O1432"/>
      <c r="P1432"/>
      <c r="Q1432"/>
      <c r="R1432"/>
      <c r="S1432"/>
    </row>
    <row r="1433" spans="1:19" s="206" customFormat="1" ht="15.75" hidden="1" x14ac:dyDescent="0.25">
      <c r="A1433"/>
      <c r="B1433"/>
      <c r="C1433"/>
      <c r="D1433"/>
      <c r="E1433"/>
      <c r="F1433"/>
      <c r="G1433"/>
      <c r="H1433"/>
      <c r="I1433"/>
      <c r="J1433"/>
      <c r="K1433"/>
      <c r="L1433"/>
      <c r="M1433"/>
      <c r="N1433"/>
      <c r="O1433"/>
      <c r="P1433"/>
      <c r="Q1433"/>
      <c r="R1433"/>
      <c r="S1433"/>
    </row>
    <row r="1434" spans="1:19" s="206" customFormat="1" ht="15" hidden="1" customHeight="1" x14ac:dyDescent="0.25">
      <c r="A1434"/>
      <c r="B1434"/>
      <c r="C1434"/>
      <c r="D1434"/>
      <c r="E1434"/>
      <c r="F1434"/>
      <c r="G1434"/>
      <c r="H1434"/>
      <c r="I1434"/>
      <c r="J1434"/>
      <c r="K1434"/>
      <c r="L1434"/>
      <c r="M1434"/>
      <c r="N1434"/>
      <c r="O1434"/>
      <c r="P1434"/>
      <c r="Q1434"/>
      <c r="R1434"/>
      <c r="S1434"/>
    </row>
    <row r="1435" spans="1:19" s="206" customFormat="1" ht="15" hidden="1" customHeight="1" x14ac:dyDescent="0.25">
      <c r="A1435"/>
      <c r="B1435"/>
      <c r="C1435"/>
      <c r="D1435"/>
      <c r="E1435"/>
      <c r="F1435"/>
      <c r="G1435"/>
      <c r="H1435"/>
      <c r="I1435"/>
      <c r="J1435"/>
      <c r="K1435"/>
      <c r="L1435"/>
      <c r="M1435"/>
      <c r="N1435"/>
      <c r="O1435"/>
      <c r="P1435"/>
      <c r="Q1435"/>
      <c r="R1435"/>
      <c r="S1435"/>
    </row>
    <row r="1436" spans="1:19" s="206" customFormat="1" ht="15" hidden="1" customHeight="1" x14ac:dyDescent="0.25">
      <c r="A1436"/>
      <c r="B1436"/>
      <c r="C1436"/>
      <c r="D1436"/>
      <c r="E1436"/>
      <c r="F1436"/>
      <c r="G1436"/>
      <c r="H1436"/>
      <c r="I1436"/>
      <c r="J1436"/>
      <c r="K1436"/>
      <c r="L1436"/>
      <c r="M1436"/>
      <c r="N1436"/>
      <c r="O1436"/>
      <c r="P1436"/>
      <c r="Q1436"/>
      <c r="R1436"/>
      <c r="S1436"/>
    </row>
    <row r="1437" spans="1:19" s="206" customFormat="1" ht="80.099999999999994" hidden="1" customHeight="1" x14ac:dyDescent="0.25">
      <c r="A1437"/>
      <c r="B1437"/>
      <c r="C1437"/>
      <c r="D1437"/>
      <c r="E1437"/>
      <c r="F1437"/>
      <c r="G1437"/>
      <c r="H1437"/>
      <c r="I1437"/>
      <c r="J1437"/>
      <c r="K1437"/>
      <c r="L1437"/>
      <c r="M1437"/>
      <c r="N1437"/>
      <c r="O1437"/>
      <c r="P1437"/>
      <c r="Q1437"/>
      <c r="R1437"/>
      <c r="S1437"/>
    </row>
    <row r="1438" spans="1:19" s="206" customFormat="1" ht="15.75" hidden="1" x14ac:dyDescent="0.25">
      <c r="A1438"/>
      <c r="B1438"/>
      <c r="C1438"/>
      <c r="D1438"/>
      <c r="E1438"/>
      <c r="F1438"/>
      <c r="G1438"/>
      <c r="H1438"/>
      <c r="I1438"/>
      <c r="J1438"/>
      <c r="K1438"/>
      <c r="L1438"/>
      <c r="M1438"/>
      <c r="N1438"/>
      <c r="O1438"/>
      <c r="P1438"/>
      <c r="Q1438"/>
      <c r="R1438"/>
      <c r="S1438"/>
    </row>
    <row r="1439" spans="1:19" s="206" customFormat="1" ht="15.75" hidden="1" x14ac:dyDescent="0.25">
      <c r="A1439"/>
      <c r="B1439"/>
      <c r="C1439"/>
      <c r="D1439"/>
      <c r="E1439"/>
      <c r="F1439"/>
      <c r="G1439"/>
      <c r="H1439"/>
      <c r="I1439"/>
      <c r="J1439"/>
      <c r="K1439"/>
      <c r="L1439"/>
      <c r="M1439"/>
      <c r="N1439"/>
      <c r="O1439"/>
      <c r="P1439"/>
      <c r="Q1439"/>
      <c r="R1439"/>
      <c r="S1439"/>
    </row>
    <row r="1440" spans="1:19" s="206" customFormat="1" ht="15.75" hidden="1" x14ac:dyDescent="0.25">
      <c r="A1440"/>
      <c r="B1440"/>
      <c r="C1440"/>
      <c r="D1440"/>
      <c r="E1440"/>
      <c r="F1440"/>
      <c r="G1440"/>
      <c r="H1440"/>
      <c r="I1440"/>
      <c r="J1440"/>
      <c r="K1440"/>
      <c r="L1440"/>
      <c r="M1440"/>
      <c r="N1440"/>
      <c r="O1440"/>
      <c r="P1440"/>
      <c r="Q1440"/>
      <c r="R1440"/>
      <c r="S1440"/>
    </row>
    <row r="1441" spans="1:19" s="206" customFormat="1" ht="15.75" hidden="1" x14ac:dyDescent="0.25">
      <c r="A1441"/>
      <c r="B1441"/>
      <c r="C1441"/>
      <c r="D1441"/>
      <c r="E1441"/>
      <c r="F1441"/>
      <c r="G1441"/>
      <c r="H1441"/>
      <c r="I1441"/>
      <c r="J1441"/>
      <c r="K1441"/>
      <c r="L1441"/>
      <c r="M1441"/>
      <c r="N1441"/>
      <c r="O1441"/>
      <c r="P1441"/>
      <c r="Q1441"/>
      <c r="R1441"/>
      <c r="S1441"/>
    </row>
    <row r="1442" spans="1:19" s="206" customFormat="1" ht="15.75" hidden="1" x14ac:dyDescent="0.25">
      <c r="A1442"/>
      <c r="B1442"/>
      <c r="C1442"/>
      <c r="D1442"/>
      <c r="E1442"/>
      <c r="F1442"/>
      <c r="G1442"/>
      <c r="H1442"/>
      <c r="I1442"/>
      <c r="J1442"/>
      <c r="K1442"/>
      <c r="L1442"/>
      <c r="M1442"/>
      <c r="N1442"/>
      <c r="O1442"/>
      <c r="P1442"/>
      <c r="Q1442"/>
      <c r="R1442"/>
      <c r="S1442"/>
    </row>
    <row r="1443" spans="1:19" s="206" customFormat="1" ht="15.75" hidden="1" x14ac:dyDescent="0.25">
      <c r="A1443"/>
      <c r="B1443"/>
      <c r="C1443"/>
      <c r="D1443"/>
      <c r="E1443"/>
      <c r="F1443"/>
      <c r="G1443"/>
      <c r="H1443"/>
      <c r="I1443"/>
      <c r="J1443"/>
      <c r="K1443"/>
      <c r="L1443"/>
      <c r="M1443"/>
      <c r="N1443"/>
      <c r="O1443"/>
      <c r="P1443"/>
      <c r="Q1443"/>
      <c r="R1443"/>
      <c r="S1443"/>
    </row>
    <row r="1444" spans="1:19" s="206" customFormat="1" ht="15.75" hidden="1" x14ac:dyDescent="0.25">
      <c r="A1444"/>
      <c r="B1444"/>
      <c r="C1444"/>
      <c r="D1444"/>
      <c r="E1444"/>
      <c r="F1444"/>
      <c r="G1444"/>
      <c r="H1444"/>
      <c r="I1444"/>
      <c r="J1444"/>
      <c r="K1444"/>
      <c r="L1444"/>
      <c r="M1444"/>
      <c r="N1444"/>
      <c r="O1444"/>
      <c r="P1444"/>
      <c r="Q1444"/>
      <c r="R1444"/>
      <c r="S1444"/>
    </row>
    <row r="1445" spans="1:19" s="206" customFormat="1" ht="15.75" hidden="1" x14ac:dyDescent="0.25">
      <c r="A1445"/>
      <c r="B1445"/>
      <c r="C1445"/>
      <c r="D1445"/>
      <c r="E1445"/>
      <c r="F1445"/>
      <c r="G1445"/>
      <c r="H1445"/>
      <c r="I1445"/>
      <c r="J1445"/>
      <c r="K1445"/>
      <c r="L1445"/>
      <c r="M1445"/>
      <c r="N1445"/>
      <c r="O1445"/>
      <c r="P1445"/>
      <c r="Q1445"/>
      <c r="R1445"/>
      <c r="S1445"/>
    </row>
    <row r="1446" spans="1:19" s="206" customFormat="1" ht="15.75" hidden="1" x14ac:dyDescent="0.25">
      <c r="A1446"/>
      <c r="B1446"/>
      <c r="C1446"/>
      <c r="D1446"/>
      <c r="E1446"/>
      <c r="F1446"/>
      <c r="G1446"/>
      <c r="H1446"/>
      <c r="I1446"/>
      <c r="J1446"/>
      <c r="K1446"/>
      <c r="L1446"/>
      <c r="M1446"/>
      <c r="N1446"/>
      <c r="O1446"/>
      <c r="P1446"/>
      <c r="Q1446"/>
      <c r="R1446"/>
      <c r="S1446"/>
    </row>
    <row r="1447" spans="1:19" s="206" customFormat="1" ht="15.75" hidden="1" x14ac:dyDescent="0.25">
      <c r="A1447"/>
      <c r="B1447"/>
      <c r="C1447"/>
      <c r="D1447"/>
      <c r="E1447"/>
      <c r="F1447"/>
      <c r="G1447"/>
      <c r="H1447"/>
      <c r="I1447"/>
      <c r="J1447"/>
      <c r="K1447"/>
      <c r="L1447"/>
      <c r="M1447"/>
      <c r="N1447"/>
      <c r="O1447"/>
      <c r="P1447"/>
      <c r="Q1447"/>
      <c r="R1447"/>
      <c r="S1447"/>
    </row>
    <row r="1448" spans="1:19" s="206" customFormat="1" ht="15.75" hidden="1" x14ac:dyDescent="0.25">
      <c r="A1448"/>
      <c r="B1448"/>
      <c r="C1448"/>
      <c r="D1448"/>
      <c r="E1448"/>
      <c r="F1448"/>
      <c r="G1448"/>
      <c r="H1448"/>
      <c r="I1448"/>
      <c r="J1448"/>
      <c r="K1448"/>
      <c r="L1448"/>
      <c r="M1448"/>
      <c r="N1448"/>
      <c r="O1448"/>
      <c r="P1448"/>
      <c r="Q1448"/>
      <c r="R1448"/>
      <c r="S1448"/>
    </row>
    <row r="1449" spans="1:19" s="206" customFormat="1" ht="15.75" hidden="1" x14ac:dyDescent="0.25">
      <c r="A1449"/>
      <c r="B1449"/>
      <c r="C1449"/>
      <c r="D1449"/>
      <c r="E1449"/>
      <c r="F1449"/>
      <c r="G1449"/>
      <c r="H1449"/>
      <c r="I1449"/>
      <c r="J1449"/>
      <c r="K1449"/>
      <c r="L1449"/>
      <c r="M1449"/>
      <c r="N1449"/>
      <c r="O1449"/>
      <c r="P1449"/>
      <c r="Q1449"/>
      <c r="R1449"/>
      <c r="S1449"/>
    </row>
    <row r="1450" spans="1:19" s="206" customFormat="1" ht="15.75" hidden="1" x14ac:dyDescent="0.25">
      <c r="A1450"/>
      <c r="B1450"/>
      <c r="C1450"/>
      <c r="D1450"/>
      <c r="E1450"/>
      <c r="F1450"/>
      <c r="G1450"/>
      <c r="H1450"/>
      <c r="I1450"/>
      <c r="J1450"/>
      <c r="K1450"/>
      <c r="L1450"/>
      <c r="M1450"/>
      <c r="N1450"/>
      <c r="O1450"/>
      <c r="P1450"/>
      <c r="Q1450"/>
      <c r="R1450"/>
      <c r="S1450"/>
    </row>
    <row r="1451" spans="1:19" s="206" customFormat="1" ht="15.75" hidden="1" x14ac:dyDescent="0.25">
      <c r="A1451"/>
      <c r="B1451"/>
      <c r="C1451"/>
      <c r="D1451"/>
      <c r="E1451"/>
      <c r="F1451"/>
      <c r="G1451"/>
      <c r="H1451"/>
      <c r="I1451"/>
      <c r="J1451"/>
      <c r="K1451"/>
      <c r="L1451"/>
      <c r="M1451"/>
      <c r="N1451"/>
      <c r="O1451"/>
      <c r="P1451"/>
      <c r="Q1451"/>
      <c r="R1451"/>
      <c r="S1451"/>
    </row>
    <row r="1452" spans="1:19" s="206" customFormat="1" ht="15.75" hidden="1" x14ac:dyDescent="0.25">
      <c r="A1452"/>
      <c r="B1452"/>
      <c r="C1452"/>
      <c r="D1452"/>
      <c r="E1452"/>
      <c r="F1452"/>
      <c r="G1452"/>
      <c r="H1452"/>
      <c r="I1452"/>
      <c r="J1452"/>
      <c r="K1452"/>
      <c r="L1452"/>
      <c r="M1452"/>
      <c r="N1452"/>
      <c r="O1452"/>
      <c r="P1452"/>
      <c r="Q1452"/>
      <c r="R1452"/>
      <c r="S1452"/>
    </row>
    <row r="1453" spans="1:19" s="206" customFormat="1" ht="15.75" hidden="1" x14ac:dyDescent="0.25">
      <c r="A1453"/>
      <c r="B1453"/>
      <c r="C1453"/>
      <c r="D1453"/>
      <c r="E1453"/>
      <c r="F1453"/>
      <c r="G1453"/>
      <c r="H1453"/>
      <c r="I1453"/>
      <c r="J1453"/>
      <c r="K1453"/>
      <c r="L1453"/>
      <c r="M1453"/>
      <c r="N1453"/>
      <c r="O1453"/>
      <c r="P1453"/>
      <c r="Q1453"/>
      <c r="R1453"/>
      <c r="S1453"/>
    </row>
    <row r="1454" spans="1:19" s="206" customFormat="1" ht="15.75" hidden="1" x14ac:dyDescent="0.25">
      <c r="A1454"/>
      <c r="B1454"/>
      <c r="C1454"/>
      <c r="D1454"/>
      <c r="E1454"/>
      <c r="F1454"/>
      <c r="G1454"/>
      <c r="H1454"/>
      <c r="I1454"/>
      <c r="J1454"/>
      <c r="K1454"/>
      <c r="L1454"/>
      <c r="M1454"/>
      <c r="N1454"/>
      <c r="O1454"/>
      <c r="P1454"/>
      <c r="Q1454"/>
      <c r="R1454"/>
      <c r="S1454"/>
    </row>
    <row r="1455" spans="1:19" s="206" customFormat="1" ht="15.75" hidden="1" x14ac:dyDescent="0.25">
      <c r="A1455"/>
      <c r="B1455"/>
      <c r="C1455"/>
      <c r="D1455"/>
      <c r="E1455"/>
      <c r="F1455"/>
      <c r="G1455"/>
      <c r="H1455"/>
      <c r="I1455"/>
      <c r="J1455"/>
      <c r="K1455"/>
      <c r="L1455"/>
      <c r="M1455"/>
      <c r="N1455"/>
      <c r="O1455"/>
      <c r="P1455"/>
      <c r="Q1455"/>
      <c r="R1455"/>
      <c r="S1455"/>
    </row>
    <row r="1456" spans="1:19" s="206" customFormat="1" ht="15.75" hidden="1" x14ac:dyDescent="0.25">
      <c r="A1456"/>
      <c r="B1456"/>
      <c r="C1456"/>
      <c r="D1456"/>
      <c r="E1456"/>
      <c r="F1456"/>
      <c r="G1456"/>
      <c r="H1456"/>
      <c r="I1456"/>
      <c r="J1456"/>
      <c r="K1456"/>
      <c r="L1456"/>
      <c r="M1456"/>
      <c r="N1456"/>
      <c r="O1456"/>
      <c r="P1456"/>
      <c r="Q1456"/>
      <c r="R1456"/>
      <c r="S1456"/>
    </row>
    <row r="1457" spans="1:19" s="206" customFormat="1" ht="15.75" hidden="1" x14ac:dyDescent="0.25">
      <c r="A1457"/>
      <c r="B1457"/>
      <c r="C1457"/>
      <c r="D1457"/>
      <c r="E1457"/>
      <c r="F1457"/>
      <c r="G1457"/>
      <c r="H1457"/>
      <c r="I1457"/>
      <c r="J1457"/>
      <c r="K1457"/>
      <c r="L1457"/>
      <c r="M1457"/>
      <c r="N1457"/>
      <c r="O1457"/>
      <c r="P1457"/>
      <c r="Q1457"/>
      <c r="R1457"/>
      <c r="S1457"/>
    </row>
    <row r="1458" spans="1:19" s="206" customFormat="1" ht="15" hidden="1" customHeight="1" x14ac:dyDescent="0.25">
      <c r="A1458"/>
      <c r="B1458"/>
      <c r="C1458"/>
      <c r="D1458"/>
      <c r="E1458"/>
      <c r="F1458"/>
      <c r="G1458"/>
      <c r="H1458"/>
      <c r="I1458"/>
      <c r="J1458"/>
      <c r="K1458"/>
      <c r="L1458"/>
      <c r="M1458"/>
      <c r="N1458"/>
      <c r="O1458"/>
      <c r="P1458"/>
      <c r="Q1458"/>
      <c r="R1458"/>
      <c r="S1458"/>
    </row>
    <row r="1459" spans="1:19" s="206" customFormat="1" ht="15" hidden="1" customHeight="1" x14ac:dyDescent="0.25">
      <c r="A1459"/>
      <c r="B1459"/>
      <c r="C1459"/>
      <c r="D1459"/>
      <c r="E1459"/>
      <c r="F1459"/>
      <c r="G1459"/>
      <c r="H1459"/>
      <c r="I1459"/>
      <c r="J1459"/>
      <c r="K1459"/>
      <c r="L1459"/>
      <c r="M1459"/>
      <c r="N1459"/>
      <c r="O1459"/>
      <c r="P1459"/>
      <c r="Q1459"/>
      <c r="R1459"/>
      <c r="S1459"/>
    </row>
    <row r="1460" spans="1:19" s="206" customFormat="1" ht="15.75" hidden="1" x14ac:dyDescent="0.25">
      <c r="A1460"/>
      <c r="B1460"/>
      <c r="C1460"/>
      <c r="D1460"/>
      <c r="E1460"/>
      <c r="F1460"/>
      <c r="G1460"/>
      <c r="H1460"/>
      <c r="I1460"/>
      <c r="J1460"/>
      <c r="K1460"/>
      <c r="L1460"/>
      <c r="M1460"/>
      <c r="N1460"/>
      <c r="O1460"/>
      <c r="P1460"/>
      <c r="Q1460"/>
      <c r="R1460"/>
      <c r="S1460"/>
    </row>
    <row r="1461" spans="1:19" s="206" customFormat="1" ht="37.5" hidden="1" customHeight="1" x14ac:dyDescent="0.25">
      <c r="A1461"/>
      <c r="B1461"/>
      <c r="C1461"/>
      <c r="D1461"/>
      <c r="E1461"/>
      <c r="F1461"/>
      <c r="G1461"/>
      <c r="H1461"/>
      <c r="I1461"/>
      <c r="J1461"/>
      <c r="K1461"/>
      <c r="L1461"/>
      <c r="M1461"/>
      <c r="N1461"/>
      <c r="O1461"/>
      <c r="P1461"/>
      <c r="Q1461"/>
      <c r="R1461"/>
      <c r="S1461"/>
    </row>
    <row r="1462" spans="1:19" s="206" customFormat="1" ht="80.099999999999994" hidden="1" customHeight="1" x14ac:dyDescent="0.25">
      <c r="A1462"/>
      <c r="B1462"/>
      <c r="C1462"/>
      <c r="D1462"/>
      <c r="E1462"/>
      <c r="F1462"/>
      <c r="G1462"/>
      <c r="H1462"/>
      <c r="I1462"/>
      <c r="J1462"/>
      <c r="K1462"/>
      <c r="L1462"/>
      <c r="M1462"/>
      <c r="N1462"/>
      <c r="O1462"/>
      <c r="P1462"/>
      <c r="Q1462"/>
      <c r="R1462"/>
      <c r="S1462"/>
    </row>
    <row r="1463" spans="1:19" s="206" customFormat="1" ht="15.75" hidden="1" x14ac:dyDescent="0.25">
      <c r="A1463"/>
      <c r="B1463"/>
      <c r="C1463"/>
      <c r="D1463"/>
      <c r="E1463"/>
      <c r="F1463"/>
      <c r="G1463"/>
      <c r="H1463"/>
      <c r="I1463"/>
      <c r="J1463"/>
      <c r="K1463"/>
      <c r="L1463"/>
      <c r="M1463"/>
      <c r="N1463"/>
      <c r="O1463"/>
      <c r="P1463"/>
      <c r="Q1463"/>
      <c r="R1463"/>
      <c r="S1463"/>
    </row>
    <row r="1464" spans="1:19" s="206" customFormat="1" ht="15" hidden="1" customHeight="1" x14ac:dyDescent="0.25">
      <c r="A1464"/>
      <c r="B1464"/>
      <c r="C1464"/>
      <c r="D1464"/>
      <c r="E1464"/>
      <c r="F1464"/>
      <c r="G1464"/>
      <c r="H1464"/>
      <c r="I1464"/>
      <c r="J1464"/>
      <c r="K1464"/>
      <c r="L1464"/>
      <c r="M1464"/>
      <c r="N1464"/>
      <c r="O1464"/>
      <c r="P1464"/>
      <c r="Q1464"/>
      <c r="R1464"/>
      <c r="S1464"/>
    </row>
    <row r="1465" spans="1:19" s="206" customFormat="1" ht="15.75" hidden="1" x14ac:dyDescent="0.25">
      <c r="A1465"/>
      <c r="B1465"/>
      <c r="C1465"/>
      <c r="D1465"/>
      <c r="E1465"/>
      <c r="F1465"/>
      <c r="G1465"/>
      <c r="H1465"/>
      <c r="I1465"/>
      <c r="J1465"/>
      <c r="K1465"/>
      <c r="L1465"/>
      <c r="M1465"/>
      <c r="N1465"/>
      <c r="O1465"/>
      <c r="P1465"/>
      <c r="Q1465"/>
      <c r="R1465"/>
      <c r="S1465"/>
    </row>
    <row r="1466" spans="1:19" s="206" customFormat="1" ht="24" hidden="1" customHeight="1" x14ac:dyDescent="0.25">
      <c r="A1466"/>
      <c r="B1466"/>
      <c r="C1466"/>
      <c r="D1466"/>
      <c r="E1466"/>
      <c r="F1466"/>
      <c r="G1466"/>
      <c r="H1466"/>
      <c r="I1466"/>
      <c r="J1466"/>
      <c r="K1466"/>
      <c r="L1466"/>
      <c r="M1466"/>
      <c r="N1466"/>
      <c r="O1466"/>
      <c r="P1466"/>
      <c r="Q1466"/>
      <c r="R1466"/>
      <c r="S1466"/>
    </row>
    <row r="1467" spans="1:19" s="206" customFormat="1" ht="80.099999999999994" hidden="1" customHeight="1" x14ac:dyDescent="0.25">
      <c r="A1467"/>
      <c r="B1467"/>
      <c r="C1467"/>
      <c r="D1467"/>
      <c r="E1467"/>
      <c r="F1467"/>
      <c r="G1467"/>
      <c r="H1467"/>
      <c r="I1467"/>
      <c r="J1467"/>
      <c r="K1467"/>
      <c r="L1467"/>
      <c r="M1467"/>
      <c r="N1467"/>
      <c r="O1467"/>
      <c r="P1467"/>
      <c r="Q1467"/>
      <c r="R1467"/>
      <c r="S1467"/>
    </row>
    <row r="1468" spans="1:19" s="206" customFormat="1" ht="15.75" hidden="1" x14ac:dyDescent="0.25">
      <c r="A1468"/>
      <c r="B1468"/>
      <c r="C1468"/>
      <c r="D1468"/>
      <c r="E1468"/>
      <c r="F1468"/>
      <c r="G1468"/>
      <c r="H1468"/>
      <c r="I1468"/>
      <c r="J1468"/>
      <c r="K1468"/>
      <c r="L1468"/>
      <c r="M1468"/>
      <c r="N1468"/>
      <c r="O1468"/>
      <c r="P1468"/>
      <c r="Q1468"/>
      <c r="R1468"/>
      <c r="S1468"/>
    </row>
    <row r="1469" spans="1:19" s="206" customFormat="1" ht="15.75" hidden="1" x14ac:dyDescent="0.25">
      <c r="A1469"/>
      <c r="B1469"/>
      <c r="C1469"/>
      <c r="D1469"/>
      <c r="E1469"/>
      <c r="F1469"/>
      <c r="G1469"/>
      <c r="H1469"/>
      <c r="I1469"/>
      <c r="J1469"/>
      <c r="K1469"/>
      <c r="L1469"/>
      <c r="M1469"/>
      <c r="N1469"/>
      <c r="O1469"/>
      <c r="P1469"/>
      <c r="Q1469"/>
      <c r="R1469"/>
      <c r="S1469"/>
    </row>
    <row r="1470" spans="1:19" s="206" customFormat="1" ht="15.75" hidden="1" x14ac:dyDescent="0.25">
      <c r="A1470"/>
      <c r="B1470"/>
      <c r="C1470"/>
      <c r="D1470"/>
      <c r="E1470"/>
      <c r="F1470"/>
      <c r="G1470"/>
      <c r="H1470"/>
      <c r="I1470"/>
      <c r="J1470"/>
      <c r="K1470"/>
      <c r="L1470"/>
      <c r="M1470"/>
      <c r="N1470"/>
      <c r="O1470"/>
      <c r="P1470"/>
      <c r="Q1470"/>
      <c r="R1470"/>
      <c r="S1470"/>
    </row>
    <row r="1471" spans="1:19" s="206" customFormat="1" ht="15.75" hidden="1" x14ac:dyDescent="0.25">
      <c r="A1471"/>
      <c r="B1471"/>
      <c r="C1471"/>
      <c r="D1471"/>
      <c r="E1471"/>
      <c r="F1471"/>
      <c r="G1471"/>
      <c r="H1471"/>
      <c r="I1471"/>
      <c r="J1471"/>
      <c r="K1471"/>
      <c r="L1471"/>
      <c r="M1471"/>
      <c r="N1471"/>
      <c r="O1471"/>
      <c r="P1471"/>
      <c r="Q1471"/>
      <c r="R1471"/>
      <c r="S1471"/>
    </row>
    <row r="1472" spans="1:19" s="206" customFormat="1" ht="15.75" hidden="1" x14ac:dyDescent="0.25">
      <c r="A1472"/>
      <c r="B1472"/>
      <c r="C1472"/>
      <c r="D1472"/>
      <c r="E1472"/>
      <c r="F1472"/>
      <c r="G1472"/>
      <c r="H1472"/>
      <c r="I1472"/>
      <c r="J1472"/>
      <c r="K1472"/>
      <c r="L1472"/>
      <c r="M1472"/>
      <c r="N1472"/>
      <c r="O1472"/>
      <c r="P1472"/>
      <c r="Q1472"/>
      <c r="R1472"/>
      <c r="S1472"/>
    </row>
    <row r="1473" spans="1:19" s="206" customFormat="1" ht="15.75" hidden="1" x14ac:dyDescent="0.25">
      <c r="A1473"/>
      <c r="B1473"/>
      <c r="C1473"/>
      <c r="D1473"/>
      <c r="E1473"/>
      <c r="F1473"/>
      <c r="G1473"/>
      <c r="H1473"/>
      <c r="I1473"/>
      <c r="J1473"/>
      <c r="K1473"/>
      <c r="L1473"/>
      <c r="M1473"/>
      <c r="N1473"/>
      <c r="O1473"/>
      <c r="P1473"/>
      <c r="Q1473"/>
      <c r="R1473"/>
      <c r="S1473"/>
    </row>
    <row r="1474" spans="1:19" s="206" customFormat="1" ht="15.75" hidden="1" x14ac:dyDescent="0.25">
      <c r="A1474"/>
      <c r="B1474"/>
      <c r="C1474"/>
      <c r="D1474"/>
      <c r="E1474"/>
      <c r="F1474"/>
      <c r="G1474"/>
      <c r="H1474"/>
      <c r="I1474"/>
      <c r="J1474"/>
      <c r="K1474"/>
      <c r="L1474"/>
      <c r="M1474"/>
      <c r="N1474"/>
      <c r="O1474"/>
      <c r="P1474"/>
      <c r="Q1474"/>
      <c r="R1474"/>
      <c r="S1474"/>
    </row>
    <row r="1475" spans="1:19" s="206" customFormat="1" ht="15.75" hidden="1" x14ac:dyDescent="0.25">
      <c r="A1475"/>
      <c r="B1475"/>
      <c r="C1475"/>
      <c r="D1475"/>
      <c r="E1475"/>
      <c r="F1475"/>
      <c r="G1475"/>
      <c r="H1475"/>
      <c r="I1475"/>
      <c r="J1475"/>
      <c r="K1475"/>
      <c r="L1475"/>
      <c r="M1475"/>
      <c r="N1475"/>
      <c r="O1475"/>
      <c r="P1475"/>
      <c r="Q1475"/>
      <c r="R1475"/>
      <c r="S1475"/>
    </row>
    <row r="1476" spans="1:19" s="206" customFormat="1" ht="15.75" hidden="1" x14ac:dyDescent="0.25">
      <c r="A1476"/>
      <c r="B1476"/>
      <c r="C1476"/>
      <c r="D1476"/>
      <c r="E1476"/>
      <c r="F1476"/>
      <c r="G1476"/>
      <c r="H1476"/>
      <c r="I1476"/>
      <c r="J1476"/>
      <c r="K1476"/>
      <c r="L1476"/>
      <c r="M1476"/>
      <c r="N1476"/>
      <c r="O1476"/>
      <c r="P1476"/>
      <c r="Q1476"/>
      <c r="R1476"/>
      <c r="S1476"/>
    </row>
    <row r="1477" spans="1:19" s="206" customFormat="1" ht="15.75" hidden="1" x14ac:dyDescent="0.25">
      <c r="A1477"/>
      <c r="B1477"/>
      <c r="C1477"/>
      <c r="D1477"/>
      <c r="E1477"/>
      <c r="F1477"/>
      <c r="G1477"/>
      <c r="H1477"/>
      <c r="I1477"/>
      <c r="J1477"/>
      <c r="K1477"/>
      <c r="L1477"/>
      <c r="M1477"/>
      <c r="N1477"/>
      <c r="O1477"/>
      <c r="P1477"/>
      <c r="Q1477"/>
      <c r="R1477"/>
      <c r="S1477"/>
    </row>
    <row r="1478" spans="1:19" s="206" customFormat="1" ht="15.75" hidden="1" x14ac:dyDescent="0.25">
      <c r="A1478"/>
      <c r="B1478"/>
      <c r="C1478"/>
      <c r="D1478"/>
      <c r="E1478"/>
      <c r="F1478"/>
      <c r="G1478"/>
      <c r="H1478"/>
      <c r="I1478"/>
      <c r="J1478"/>
      <c r="K1478"/>
      <c r="L1478"/>
      <c r="M1478"/>
      <c r="N1478"/>
      <c r="O1478"/>
      <c r="P1478"/>
      <c r="Q1478"/>
      <c r="R1478"/>
      <c r="S1478"/>
    </row>
    <row r="1479" spans="1:19" s="206" customFormat="1" ht="15.75" hidden="1" x14ac:dyDescent="0.25">
      <c r="A1479"/>
      <c r="B1479"/>
      <c r="C1479"/>
      <c r="D1479"/>
      <c r="E1479"/>
      <c r="F1479"/>
      <c r="G1479"/>
      <c r="H1479"/>
      <c r="I1479"/>
      <c r="J1479"/>
      <c r="K1479"/>
      <c r="L1479"/>
      <c r="M1479"/>
      <c r="N1479"/>
      <c r="O1479"/>
      <c r="P1479"/>
      <c r="Q1479"/>
      <c r="R1479"/>
      <c r="S1479"/>
    </row>
    <row r="1480" spans="1:19" s="206" customFormat="1" ht="15.75" hidden="1" x14ac:dyDescent="0.25">
      <c r="A1480"/>
      <c r="B1480"/>
      <c r="C1480"/>
      <c r="D1480"/>
      <c r="E1480"/>
      <c r="F1480"/>
      <c r="G1480"/>
      <c r="H1480"/>
      <c r="I1480"/>
      <c r="J1480"/>
      <c r="K1480"/>
      <c r="L1480"/>
      <c r="M1480"/>
      <c r="N1480"/>
      <c r="O1480"/>
      <c r="P1480"/>
      <c r="Q1480"/>
      <c r="R1480"/>
      <c r="S1480"/>
    </row>
    <row r="1481" spans="1:19" s="206" customFormat="1" ht="15.75" hidden="1" x14ac:dyDescent="0.25">
      <c r="A1481"/>
      <c r="B1481"/>
      <c r="C1481"/>
      <c r="D1481"/>
      <c r="E1481"/>
      <c r="F1481"/>
      <c r="G1481"/>
      <c r="H1481"/>
      <c r="I1481"/>
      <c r="J1481"/>
      <c r="K1481"/>
      <c r="L1481"/>
      <c r="M1481"/>
      <c r="N1481"/>
      <c r="O1481"/>
      <c r="P1481"/>
      <c r="Q1481"/>
      <c r="R1481"/>
      <c r="S1481"/>
    </row>
    <row r="1482" spans="1:19" s="206" customFormat="1" ht="15.75" hidden="1" x14ac:dyDescent="0.25">
      <c r="A1482"/>
      <c r="B1482"/>
      <c r="C1482"/>
      <c r="D1482"/>
      <c r="E1482"/>
      <c r="F1482"/>
      <c r="G1482"/>
      <c r="H1482"/>
      <c r="I1482"/>
      <c r="J1482"/>
      <c r="K1482"/>
      <c r="L1482"/>
      <c r="M1482"/>
      <c r="N1482"/>
      <c r="O1482"/>
      <c r="P1482"/>
      <c r="Q1482"/>
      <c r="R1482"/>
      <c r="S1482"/>
    </row>
    <row r="1483" spans="1:19" s="206" customFormat="1" ht="15.75" hidden="1" x14ac:dyDescent="0.25">
      <c r="A1483"/>
      <c r="B1483"/>
      <c r="C1483"/>
      <c r="D1483"/>
      <c r="E1483"/>
      <c r="F1483"/>
      <c r="G1483"/>
      <c r="H1483"/>
      <c r="I1483"/>
      <c r="J1483"/>
      <c r="K1483"/>
      <c r="L1483"/>
      <c r="M1483"/>
      <c r="N1483"/>
      <c r="O1483"/>
      <c r="P1483"/>
      <c r="Q1483"/>
      <c r="R1483"/>
      <c r="S1483"/>
    </row>
    <row r="1484" spans="1:19" s="206" customFormat="1" ht="15.75" hidden="1" x14ac:dyDescent="0.25">
      <c r="A1484"/>
      <c r="B1484"/>
      <c r="C1484"/>
      <c r="D1484"/>
      <c r="E1484"/>
      <c r="F1484"/>
      <c r="G1484"/>
      <c r="H1484"/>
      <c r="I1484"/>
      <c r="J1484"/>
      <c r="K1484"/>
      <c r="L1484"/>
      <c r="M1484"/>
      <c r="N1484"/>
      <c r="O1484"/>
      <c r="P1484"/>
      <c r="Q1484"/>
      <c r="R1484"/>
      <c r="S1484"/>
    </row>
    <row r="1485" spans="1:19" s="206" customFormat="1" ht="15.75" hidden="1" x14ac:dyDescent="0.25">
      <c r="A1485"/>
      <c r="B1485"/>
      <c r="C1485"/>
      <c r="D1485"/>
      <c r="E1485"/>
      <c r="F1485"/>
      <c r="G1485"/>
      <c r="H1485"/>
      <c r="I1485"/>
      <c r="J1485"/>
      <c r="K1485"/>
      <c r="L1485"/>
      <c r="M1485"/>
      <c r="N1485"/>
      <c r="O1485"/>
      <c r="P1485"/>
      <c r="Q1485"/>
      <c r="R1485"/>
      <c r="S1485"/>
    </row>
    <row r="1486" spans="1:19" s="206" customFormat="1" ht="15.75" hidden="1" x14ac:dyDescent="0.25">
      <c r="A1486"/>
      <c r="B1486"/>
      <c r="C1486"/>
      <c r="D1486"/>
      <c r="E1486"/>
      <c r="F1486"/>
      <c r="G1486"/>
      <c r="H1486"/>
      <c r="I1486"/>
      <c r="J1486"/>
      <c r="K1486"/>
      <c r="L1486"/>
      <c r="M1486"/>
      <c r="N1486"/>
      <c r="O1486"/>
      <c r="P1486"/>
      <c r="Q1486"/>
      <c r="R1486"/>
      <c r="S1486"/>
    </row>
    <row r="1487" spans="1:19" s="206" customFormat="1" ht="15.75" hidden="1" x14ac:dyDescent="0.25">
      <c r="A1487"/>
      <c r="B1487"/>
      <c r="C1487"/>
      <c r="D1487"/>
      <c r="E1487"/>
      <c r="F1487"/>
      <c r="G1487"/>
      <c r="H1487"/>
      <c r="I1487"/>
      <c r="J1487"/>
      <c r="K1487"/>
      <c r="L1487"/>
      <c r="M1487"/>
      <c r="N1487"/>
      <c r="O1487"/>
      <c r="P1487"/>
      <c r="Q1487"/>
      <c r="R1487"/>
      <c r="S1487"/>
    </row>
    <row r="1488" spans="1:19" s="206" customFormat="1" ht="15.75" hidden="1" x14ac:dyDescent="0.25">
      <c r="A1488"/>
      <c r="B1488"/>
      <c r="C1488"/>
      <c r="D1488"/>
      <c r="E1488"/>
      <c r="F1488"/>
      <c r="G1488"/>
      <c r="H1488"/>
      <c r="I1488"/>
      <c r="J1488"/>
      <c r="K1488"/>
      <c r="L1488"/>
      <c r="M1488"/>
      <c r="N1488"/>
      <c r="O1488"/>
      <c r="P1488"/>
      <c r="Q1488"/>
      <c r="R1488"/>
      <c r="S1488"/>
    </row>
    <row r="1489" spans="1:19" s="206" customFormat="1" ht="15.75" hidden="1" x14ac:dyDescent="0.25">
      <c r="A1489"/>
      <c r="B1489"/>
      <c r="C1489"/>
      <c r="D1489"/>
      <c r="E1489"/>
      <c r="F1489"/>
      <c r="G1489"/>
      <c r="H1489"/>
      <c r="I1489"/>
      <c r="J1489"/>
      <c r="K1489"/>
      <c r="L1489"/>
      <c r="M1489"/>
      <c r="N1489"/>
      <c r="O1489"/>
      <c r="P1489"/>
      <c r="Q1489"/>
      <c r="R1489"/>
      <c r="S1489"/>
    </row>
    <row r="1490" spans="1:19" s="206" customFormat="1" ht="15.75" hidden="1" x14ac:dyDescent="0.25">
      <c r="A1490"/>
      <c r="B1490"/>
      <c r="C1490"/>
      <c r="D1490"/>
      <c r="E1490"/>
      <c r="F1490"/>
      <c r="G1490"/>
      <c r="H1490"/>
      <c r="I1490"/>
      <c r="J1490"/>
      <c r="K1490"/>
      <c r="L1490"/>
      <c r="M1490"/>
      <c r="N1490"/>
      <c r="O1490"/>
      <c r="P1490"/>
      <c r="Q1490"/>
      <c r="R1490"/>
      <c r="S1490"/>
    </row>
    <row r="1491" spans="1:19" s="206" customFormat="1" ht="15.75" hidden="1" x14ac:dyDescent="0.25">
      <c r="A1491"/>
      <c r="B1491"/>
      <c r="C1491"/>
      <c r="D1491"/>
      <c r="E1491"/>
      <c r="F1491"/>
      <c r="G1491"/>
      <c r="H1491"/>
      <c r="I1491"/>
      <c r="J1491"/>
      <c r="K1491"/>
      <c r="L1491"/>
      <c r="M1491"/>
      <c r="N1491"/>
      <c r="O1491"/>
      <c r="P1491"/>
      <c r="Q1491"/>
      <c r="R1491"/>
      <c r="S1491"/>
    </row>
    <row r="1492" spans="1:19" s="206" customFormat="1" ht="15.75" hidden="1" x14ac:dyDescent="0.25">
      <c r="A1492"/>
      <c r="B1492"/>
      <c r="C1492"/>
      <c r="D1492"/>
      <c r="E1492"/>
      <c r="F1492"/>
      <c r="G1492"/>
      <c r="H1492"/>
      <c r="I1492"/>
      <c r="J1492"/>
      <c r="K1492"/>
      <c r="L1492"/>
      <c r="M1492"/>
      <c r="N1492"/>
      <c r="O1492"/>
      <c r="P1492"/>
      <c r="Q1492"/>
      <c r="R1492"/>
      <c r="S1492"/>
    </row>
    <row r="1493" spans="1:19" s="206" customFormat="1" ht="15.75" hidden="1" x14ac:dyDescent="0.25">
      <c r="A1493"/>
      <c r="B1493"/>
      <c r="C1493"/>
      <c r="D1493"/>
      <c r="E1493"/>
      <c r="F1493"/>
      <c r="G1493"/>
      <c r="H1493"/>
      <c r="I1493"/>
      <c r="J1493"/>
      <c r="K1493"/>
      <c r="L1493"/>
      <c r="M1493"/>
      <c r="N1493"/>
      <c r="O1493"/>
      <c r="P1493"/>
      <c r="Q1493"/>
      <c r="R1493"/>
      <c r="S1493"/>
    </row>
    <row r="1494" spans="1:19" s="206" customFormat="1" ht="15.75" hidden="1" x14ac:dyDescent="0.25">
      <c r="A1494"/>
      <c r="B1494"/>
      <c r="C1494"/>
      <c r="D1494"/>
      <c r="E1494"/>
      <c r="F1494"/>
      <c r="G1494"/>
      <c r="H1494"/>
      <c r="I1494"/>
      <c r="J1494"/>
      <c r="K1494"/>
      <c r="L1494"/>
      <c r="M1494"/>
      <c r="N1494"/>
      <c r="O1494"/>
      <c r="P1494"/>
      <c r="Q1494"/>
      <c r="R1494"/>
      <c r="S1494"/>
    </row>
    <row r="1495" spans="1:19" s="206" customFormat="1" ht="15.75" hidden="1" x14ac:dyDescent="0.25">
      <c r="A1495"/>
      <c r="B1495"/>
      <c r="C1495"/>
      <c r="D1495"/>
      <c r="E1495"/>
      <c r="F1495"/>
      <c r="G1495"/>
      <c r="H1495"/>
      <c r="I1495"/>
      <c r="J1495"/>
      <c r="K1495"/>
      <c r="L1495"/>
      <c r="M1495"/>
      <c r="N1495"/>
      <c r="O1495"/>
      <c r="P1495"/>
      <c r="Q1495"/>
      <c r="R1495"/>
      <c r="S1495"/>
    </row>
    <row r="1496" spans="1:19" s="206" customFormat="1" ht="15.75" hidden="1" x14ac:dyDescent="0.25">
      <c r="A1496"/>
      <c r="B1496"/>
      <c r="C1496"/>
      <c r="D1496"/>
      <c r="E1496"/>
      <c r="F1496"/>
      <c r="G1496"/>
      <c r="H1496"/>
      <c r="I1496"/>
      <c r="J1496"/>
      <c r="K1496"/>
      <c r="L1496"/>
      <c r="M1496"/>
      <c r="N1496"/>
      <c r="O1496"/>
      <c r="P1496"/>
      <c r="Q1496"/>
      <c r="R1496"/>
      <c r="S1496"/>
    </row>
    <row r="1497" spans="1:19" s="206" customFormat="1" ht="15.75" hidden="1" x14ac:dyDescent="0.25">
      <c r="A1497"/>
      <c r="B1497"/>
      <c r="C1497"/>
      <c r="D1497"/>
      <c r="E1497"/>
      <c r="F1497"/>
      <c r="G1497"/>
      <c r="H1497"/>
      <c r="I1497"/>
      <c r="J1497"/>
      <c r="K1497"/>
      <c r="L1497"/>
      <c r="M1497"/>
      <c r="N1497"/>
      <c r="O1497"/>
      <c r="P1497"/>
      <c r="Q1497"/>
      <c r="R1497"/>
      <c r="S1497"/>
    </row>
    <row r="1498" spans="1:19" s="206" customFormat="1" ht="15.75" hidden="1" x14ac:dyDescent="0.25">
      <c r="A1498"/>
      <c r="B1498"/>
      <c r="C1498"/>
      <c r="D1498"/>
      <c r="E1498"/>
      <c r="F1498"/>
      <c r="G1498"/>
      <c r="H1498"/>
      <c r="I1498"/>
      <c r="J1498"/>
      <c r="K1498"/>
      <c r="L1498"/>
      <c r="M1498"/>
      <c r="N1498"/>
      <c r="O1498"/>
      <c r="P1498"/>
      <c r="Q1498"/>
      <c r="R1498"/>
      <c r="S1498"/>
    </row>
    <row r="1499" spans="1:19" s="206" customFormat="1" ht="15.75" hidden="1" x14ac:dyDescent="0.25">
      <c r="A1499"/>
      <c r="B1499"/>
      <c r="C1499"/>
      <c r="D1499"/>
      <c r="E1499"/>
      <c r="F1499"/>
      <c r="G1499"/>
      <c r="H1499"/>
      <c r="I1499"/>
      <c r="J1499"/>
      <c r="K1499"/>
      <c r="L1499"/>
      <c r="M1499"/>
      <c r="N1499"/>
      <c r="O1499"/>
      <c r="P1499"/>
      <c r="Q1499"/>
      <c r="R1499"/>
      <c r="S1499"/>
    </row>
    <row r="1500" spans="1:19" s="206" customFormat="1" ht="15" hidden="1" customHeight="1" x14ac:dyDescent="0.25">
      <c r="A1500"/>
      <c r="B1500"/>
      <c r="C1500"/>
      <c r="D1500"/>
      <c r="E1500"/>
      <c r="F1500"/>
      <c r="G1500"/>
      <c r="H1500"/>
      <c r="I1500"/>
      <c r="J1500"/>
      <c r="K1500"/>
      <c r="L1500"/>
      <c r="M1500"/>
      <c r="N1500"/>
      <c r="O1500"/>
      <c r="P1500"/>
      <c r="Q1500"/>
      <c r="R1500"/>
      <c r="S1500"/>
    </row>
    <row r="1501" spans="1:19" s="206" customFormat="1" ht="15" hidden="1" customHeight="1" x14ac:dyDescent="0.25">
      <c r="A1501"/>
      <c r="B1501"/>
      <c r="C1501"/>
      <c r="D1501"/>
      <c r="E1501"/>
      <c r="F1501"/>
      <c r="G1501"/>
      <c r="H1501"/>
      <c r="I1501"/>
      <c r="J1501"/>
      <c r="K1501"/>
      <c r="L1501"/>
      <c r="M1501"/>
      <c r="N1501"/>
      <c r="O1501"/>
      <c r="P1501"/>
      <c r="Q1501"/>
      <c r="R1501"/>
      <c r="S1501"/>
    </row>
    <row r="1502" spans="1:19" s="206" customFormat="1" ht="15" hidden="1" customHeight="1" x14ac:dyDescent="0.25">
      <c r="A1502"/>
      <c r="B1502"/>
      <c r="C1502"/>
      <c r="D1502"/>
      <c r="E1502"/>
      <c r="F1502"/>
      <c r="G1502"/>
      <c r="H1502"/>
      <c r="I1502"/>
      <c r="J1502"/>
      <c r="K1502"/>
      <c r="L1502"/>
      <c r="M1502"/>
      <c r="N1502"/>
      <c r="O1502"/>
      <c r="P1502"/>
      <c r="Q1502"/>
      <c r="R1502"/>
      <c r="S1502"/>
    </row>
    <row r="1503" spans="1:19" s="206" customFormat="1" ht="80.099999999999994" hidden="1" customHeight="1" x14ac:dyDescent="0.25">
      <c r="A1503"/>
      <c r="B1503"/>
      <c r="C1503"/>
      <c r="D1503"/>
      <c r="E1503"/>
      <c r="F1503"/>
      <c r="G1503"/>
      <c r="H1503"/>
      <c r="I1503"/>
      <c r="J1503"/>
      <c r="K1503"/>
      <c r="L1503"/>
      <c r="M1503"/>
      <c r="N1503"/>
      <c r="O1503"/>
      <c r="P1503"/>
      <c r="Q1503"/>
      <c r="R1503"/>
      <c r="S1503"/>
    </row>
    <row r="1504" spans="1:19" s="206" customFormat="1" ht="15.75" hidden="1" x14ac:dyDescent="0.25">
      <c r="A1504"/>
      <c r="B1504"/>
      <c r="C1504"/>
      <c r="D1504"/>
      <c r="E1504"/>
      <c r="F1504"/>
      <c r="G1504"/>
      <c r="H1504"/>
      <c r="I1504"/>
      <c r="J1504"/>
      <c r="K1504"/>
      <c r="L1504"/>
      <c r="M1504"/>
      <c r="N1504"/>
      <c r="O1504"/>
      <c r="P1504"/>
      <c r="Q1504"/>
      <c r="R1504"/>
      <c r="S1504"/>
    </row>
    <row r="1505" spans="1:19" s="206" customFormat="1" ht="15.75" hidden="1" x14ac:dyDescent="0.25">
      <c r="A1505"/>
      <c r="B1505"/>
      <c r="C1505"/>
      <c r="D1505"/>
      <c r="E1505"/>
      <c r="F1505"/>
      <c r="G1505"/>
      <c r="H1505"/>
      <c r="I1505"/>
      <c r="J1505"/>
      <c r="K1505"/>
      <c r="L1505"/>
      <c r="M1505"/>
      <c r="N1505"/>
      <c r="O1505"/>
      <c r="P1505"/>
      <c r="Q1505"/>
      <c r="R1505"/>
      <c r="S1505"/>
    </row>
    <row r="1506" spans="1:19" s="206" customFormat="1" ht="15.75" hidden="1" x14ac:dyDescent="0.25">
      <c r="A1506"/>
      <c r="B1506"/>
      <c r="C1506"/>
      <c r="D1506"/>
      <c r="E1506"/>
      <c r="F1506"/>
      <c r="G1506"/>
      <c r="H1506"/>
      <c r="I1506"/>
      <c r="J1506"/>
      <c r="K1506"/>
      <c r="L1506"/>
      <c r="M1506"/>
      <c r="N1506"/>
      <c r="O1506"/>
      <c r="P1506"/>
      <c r="Q1506"/>
      <c r="R1506"/>
      <c r="S1506"/>
    </row>
    <row r="1507" spans="1:19" s="206" customFormat="1" ht="15.75" hidden="1" x14ac:dyDescent="0.25">
      <c r="A1507"/>
      <c r="B1507"/>
      <c r="C1507"/>
      <c r="D1507"/>
      <c r="E1507"/>
      <c r="F1507"/>
      <c r="G1507"/>
      <c r="H1507"/>
      <c r="I1507"/>
      <c r="J1507"/>
      <c r="K1507"/>
      <c r="L1507"/>
      <c r="M1507"/>
      <c r="N1507"/>
      <c r="O1507"/>
      <c r="P1507"/>
      <c r="Q1507"/>
      <c r="R1507"/>
      <c r="S1507"/>
    </row>
    <row r="1508" spans="1:19" s="206" customFormat="1" ht="15.75" hidden="1" x14ac:dyDescent="0.25">
      <c r="A1508"/>
      <c r="B1508"/>
      <c r="C1508"/>
      <c r="D1508"/>
      <c r="E1508"/>
      <c r="F1508"/>
      <c r="G1508"/>
      <c r="H1508"/>
      <c r="I1508"/>
      <c r="J1508"/>
      <c r="K1508"/>
      <c r="L1508"/>
      <c r="M1508"/>
      <c r="N1508"/>
      <c r="O1508"/>
      <c r="P1508"/>
      <c r="Q1508"/>
      <c r="R1508"/>
      <c r="S1508"/>
    </row>
    <row r="1509" spans="1:19" s="206" customFormat="1" ht="15.75" hidden="1" x14ac:dyDescent="0.25">
      <c r="A1509"/>
      <c r="B1509"/>
      <c r="C1509"/>
      <c r="D1509"/>
      <c r="E1509"/>
      <c r="F1509"/>
      <c r="G1509"/>
      <c r="H1509"/>
      <c r="I1509"/>
      <c r="J1509"/>
      <c r="K1509"/>
      <c r="L1509"/>
      <c r="M1509"/>
      <c r="N1509"/>
      <c r="O1509"/>
      <c r="P1509"/>
      <c r="Q1509"/>
      <c r="R1509"/>
      <c r="S1509"/>
    </row>
    <row r="1510" spans="1:19" s="206" customFormat="1" ht="15.75" hidden="1" x14ac:dyDescent="0.25">
      <c r="A1510"/>
      <c r="B1510"/>
      <c r="C1510"/>
      <c r="D1510"/>
      <c r="E1510"/>
      <c r="F1510"/>
      <c r="G1510"/>
      <c r="H1510"/>
      <c r="I1510"/>
      <c r="J1510"/>
      <c r="K1510"/>
      <c r="L1510"/>
      <c r="M1510"/>
      <c r="N1510"/>
      <c r="O1510"/>
      <c r="P1510"/>
      <c r="Q1510"/>
      <c r="R1510"/>
      <c r="S1510"/>
    </row>
    <row r="1511" spans="1:19" s="206" customFormat="1" ht="15.75" hidden="1" x14ac:dyDescent="0.25">
      <c r="A1511"/>
      <c r="B1511"/>
      <c r="C1511"/>
      <c r="D1511"/>
      <c r="E1511"/>
      <c r="F1511"/>
      <c r="G1511"/>
      <c r="H1511"/>
      <c r="I1511"/>
      <c r="J1511"/>
      <c r="K1511"/>
      <c r="L1511"/>
      <c r="M1511"/>
      <c r="N1511"/>
      <c r="O1511"/>
      <c r="P1511"/>
      <c r="Q1511"/>
      <c r="R1511"/>
      <c r="S1511"/>
    </row>
    <row r="1512" spans="1:19" s="206" customFormat="1" ht="15.75" hidden="1" x14ac:dyDescent="0.25">
      <c r="A1512"/>
      <c r="B1512"/>
      <c r="C1512"/>
      <c r="D1512"/>
      <c r="E1512"/>
      <c r="F1512"/>
      <c r="G1512"/>
      <c r="H1512"/>
      <c r="I1512"/>
      <c r="J1512"/>
      <c r="K1512"/>
      <c r="L1512"/>
      <c r="M1512"/>
      <c r="N1512"/>
      <c r="O1512"/>
      <c r="P1512"/>
      <c r="Q1512"/>
      <c r="R1512"/>
      <c r="S1512"/>
    </row>
    <row r="1513" spans="1:19" s="206" customFormat="1" ht="15.75" hidden="1" x14ac:dyDescent="0.25">
      <c r="A1513"/>
      <c r="B1513"/>
      <c r="C1513"/>
      <c r="D1513"/>
      <c r="E1513"/>
      <c r="F1513"/>
      <c r="G1513"/>
      <c r="H1513"/>
      <c r="I1513"/>
      <c r="J1513"/>
      <c r="K1513"/>
      <c r="L1513"/>
      <c r="M1513"/>
      <c r="N1513"/>
      <c r="O1513"/>
      <c r="P1513"/>
      <c r="Q1513"/>
      <c r="R1513"/>
      <c r="S1513"/>
    </row>
    <row r="1514" spans="1:19" s="206" customFormat="1" ht="15.75" hidden="1" x14ac:dyDescent="0.25">
      <c r="A1514"/>
      <c r="B1514"/>
      <c r="C1514"/>
      <c r="D1514"/>
      <c r="E1514"/>
      <c r="F1514"/>
      <c r="G1514"/>
      <c r="H1514"/>
      <c r="I1514"/>
      <c r="J1514"/>
      <c r="K1514"/>
      <c r="L1514"/>
      <c r="M1514"/>
      <c r="N1514"/>
      <c r="O1514"/>
      <c r="P1514"/>
      <c r="Q1514"/>
      <c r="R1514"/>
      <c r="S1514"/>
    </row>
    <row r="1515" spans="1:19" s="206" customFormat="1" ht="15.75" hidden="1" x14ac:dyDescent="0.25">
      <c r="A1515"/>
      <c r="B1515"/>
      <c r="C1515"/>
      <c r="D1515"/>
      <c r="E1515"/>
      <c r="F1515"/>
      <c r="G1515"/>
      <c r="H1515"/>
      <c r="I1515"/>
      <c r="J1515"/>
      <c r="K1515"/>
      <c r="L1515"/>
      <c r="M1515"/>
      <c r="N1515"/>
      <c r="O1515"/>
      <c r="P1515"/>
      <c r="Q1515"/>
      <c r="R1515"/>
      <c r="S1515"/>
    </row>
    <row r="1516" spans="1:19" s="206" customFormat="1" ht="15.75" hidden="1" x14ac:dyDescent="0.25">
      <c r="A1516"/>
      <c r="B1516"/>
      <c r="C1516"/>
      <c r="D1516"/>
      <c r="E1516"/>
      <c r="F1516"/>
      <c r="G1516"/>
      <c r="H1516"/>
      <c r="I1516"/>
      <c r="J1516"/>
      <c r="K1516"/>
      <c r="L1516"/>
      <c r="M1516"/>
      <c r="N1516"/>
      <c r="O1516"/>
      <c r="P1516"/>
      <c r="Q1516"/>
      <c r="R1516"/>
      <c r="S1516"/>
    </row>
    <row r="1517" spans="1:19" s="206" customFormat="1" ht="15.75" hidden="1" x14ac:dyDescent="0.25">
      <c r="A1517"/>
      <c r="B1517"/>
      <c r="C1517"/>
      <c r="D1517"/>
      <c r="E1517"/>
      <c r="F1517"/>
      <c r="G1517"/>
      <c r="H1517"/>
      <c r="I1517"/>
      <c r="J1517"/>
      <c r="K1517"/>
      <c r="L1517"/>
      <c r="M1517"/>
      <c r="N1517"/>
      <c r="O1517"/>
      <c r="P1517"/>
      <c r="Q1517"/>
      <c r="R1517"/>
      <c r="S1517"/>
    </row>
    <row r="1518" spans="1:19" s="206" customFormat="1" ht="15.75" hidden="1" x14ac:dyDescent="0.25">
      <c r="A1518"/>
      <c r="B1518"/>
      <c r="C1518"/>
      <c r="D1518"/>
      <c r="E1518"/>
      <c r="F1518"/>
      <c r="G1518"/>
      <c r="H1518"/>
      <c r="I1518"/>
      <c r="J1518"/>
      <c r="K1518"/>
      <c r="L1518"/>
      <c r="M1518"/>
      <c r="N1518"/>
      <c r="O1518"/>
      <c r="P1518"/>
      <c r="Q1518"/>
      <c r="R1518"/>
      <c r="S1518"/>
    </row>
    <row r="1519" spans="1:19" s="206" customFormat="1" ht="15.75" hidden="1" x14ac:dyDescent="0.25">
      <c r="A1519"/>
      <c r="B1519"/>
      <c r="C1519"/>
      <c r="D1519"/>
      <c r="E1519"/>
      <c r="F1519"/>
      <c r="G1519"/>
      <c r="H1519"/>
      <c r="I1519"/>
      <c r="J1519"/>
      <c r="K1519"/>
      <c r="L1519"/>
      <c r="M1519"/>
      <c r="N1519"/>
      <c r="O1519"/>
      <c r="P1519"/>
      <c r="Q1519"/>
      <c r="R1519"/>
      <c r="S1519"/>
    </row>
    <row r="1520" spans="1:19" s="206" customFormat="1" ht="15.75" hidden="1" x14ac:dyDescent="0.25">
      <c r="A1520"/>
      <c r="B1520"/>
      <c r="C1520"/>
      <c r="D1520"/>
      <c r="E1520"/>
      <c r="F1520"/>
      <c r="G1520"/>
      <c r="H1520"/>
      <c r="I1520"/>
      <c r="J1520"/>
      <c r="K1520"/>
      <c r="L1520"/>
      <c r="M1520"/>
      <c r="N1520"/>
      <c r="O1520"/>
      <c r="P1520"/>
      <c r="Q1520"/>
      <c r="R1520"/>
      <c r="S1520"/>
    </row>
    <row r="1521" spans="1:19" s="206" customFormat="1" ht="15.75" hidden="1" x14ac:dyDescent="0.25">
      <c r="A1521"/>
      <c r="B1521"/>
      <c r="C1521"/>
      <c r="D1521"/>
      <c r="E1521"/>
      <c r="F1521"/>
      <c r="G1521"/>
      <c r="H1521"/>
      <c r="I1521"/>
      <c r="J1521"/>
      <c r="K1521"/>
      <c r="L1521"/>
      <c r="M1521"/>
      <c r="N1521"/>
      <c r="O1521"/>
      <c r="P1521"/>
      <c r="Q1521"/>
      <c r="R1521"/>
      <c r="S1521"/>
    </row>
    <row r="1522" spans="1:19" s="206" customFormat="1" ht="15.75" hidden="1" x14ac:dyDescent="0.25">
      <c r="A1522"/>
      <c r="B1522"/>
      <c r="C1522"/>
      <c r="D1522"/>
      <c r="E1522"/>
      <c r="F1522"/>
      <c r="G1522"/>
      <c r="H1522"/>
      <c r="I1522"/>
      <c r="J1522"/>
      <c r="K1522"/>
      <c r="L1522"/>
      <c r="M1522"/>
      <c r="N1522"/>
      <c r="O1522"/>
      <c r="P1522"/>
      <c r="Q1522"/>
      <c r="R1522"/>
      <c r="S1522"/>
    </row>
    <row r="1523" spans="1:19" s="206" customFormat="1" ht="15.75" hidden="1" x14ac:dyDescent="0.25">
      <c r="A1523"/>
      <c r="B1523"/>
      <c r="C1523"/>
      <c r="D1523"/>
      <c r="E1523"/>
      <c r="F1523"/>
      <c r="G1523"/>
      <c r="H1523"/>
      <c r="I1523"/>
      <c r="J1523"/>
      <c r="K1523"/>
      <c r="L1523"/>
      <c r="M1523"/>
      <c r="N1523"/>
      <c r="O1523"/>
      <c r="P1523"/>
      <c r="Q1523"/>
      <c r="R1523"/>
      <c r="S1523"/>
    </row>
    <row r="1524" spans="1:19" s="206" customFormat="1" ht="15" hidden="1" customHeight="1" x14ac:dyDescent="0.25">
      <c r="A1524"/>
      <c r="B1524"/>
      <c r="C1524"/>
      <c r="D1524"/>
      <c r="E1524"/>
      <c r="F1524"/>
      <c r="G1524"/>
      <c r="H1524"/>
      <c r="I1524"/>
      <c r="J1524"/>
      <c r="K1524"/>
      <c r="L1524"/>
      <c r="M1524"/>
      <c r="N1524"/>
      <c r="O1524"/>
      <c r="P1524"/>
      <c r="Q1524"/>
      <c r="R1524"/>
      <c r="S1524"/>
    </row>
    <row r="1525" spans="1:19" s="206" customFormat="1" ht="15" hidden="1" customHeight="1" x14ac:dyDescent="0.25">
      <c r="A1525"/>
      <c r="B1525"/>
      <c r="C1525"/>
      <c r="D1525"/>
      <c r="E1525"/>
      <c r="F1525"/>
      <c r="G1525"/>
      <c r="H1525"/>
      <c r="I1525"/>
      <c r="J1525"/>
      <c r="K1525"/>
      <c r="L1525"/>
      <c r="M1525"/>
      <c r="N1525"/>
      <c r="O1525"/>
      <c r="P1525"/>
      <c r="Q1525"/>
      <c r="R1525"/>
      <c r="S1525"/>
    </row>
    <row r="1526" spans="1:19" s="206" customFormat="1" ht="15.75" hidden="1" x14ac:dyDescent="0.25">
      <c r="A1526"/>
      <c r="B1526"/>
      <c r="C1526"/>
      <c r="D1526"/>
      <c r="E1526"/>
      <c r="F1526"/>
      <c r="G1526"/>
      <c r="H1526"/>
      <c r="I1526"/>
      <c r="J1526"/>
      <c r="K1526"/>
      <c r="L1526"/>
      <c r="M1526"/>
      <c r="N1526"/>
      <c r="O1526"/>
      <c r="P1526"/>
      <c r="Q1526"/>
      <c r="R1526"/>
      <c r="S1526"/>
    </row>
    <row r="1527" spans="1:19" s="206" customFormat="1" ht="37.5" hidden="1" customHeight="1" x14ac:dyDescent="0.25">
      <c r="A1527"/>
      <c r="B1527"/>
      <c r="C1527"/>
      <c r="D1527"/>
      <c r="E1527"/>
      <c r="F1527"/>
      <c r="G1527"/>
      <c r="H1527"/>
      <c r="I1527"/>
      <c r="J1527"/>
      <c r="K1527"/>
      <c r="L1527"/>
      <c r="M1527"/>
      <c r="N1527"/>
      <c r="O1527"/>
      <c r="P1527"/>
      <c r="Q1527"/>
      <c r="R1527"/>
      <c r="S1527"/>
    </row>
    <row r="1528" spans="1:19" s="206" customFormat="1" ht="80.099999999999994" hidden="1" customHeight="1" x14ac:dyDescent="0.25">
      <c r="A1528"/>
      <c r="B1528"/>
      <c r="C1528"/>
      <c r="D1528"/>
      <c r="E1528"/>
      <c r="F1528"/>
      <c r="G1528"/>
      <c r="H1528"/>
      <c r="I1528"/>
      <c r="J1528"/>
      <c r="K1528"/>
      <c r="L1528"/>
      <c r="M1528"/>
      <c r="N1528"/>
      <c r="O1528"/>
      <c r="P1528"/>
      <c r="Q1528"/>
      <c r="R1528"/>
      <c r="S1528"/>
    </row>
    <row r="1529" spans="1:19" s="206" customFormat="1" ht="15.75" hidden="1" x14ac:dyDescent="0.25">
      <c r="A1529"/>
      <c r="B1529"/>
      <c r="C1529"/>
      <c r="D1529"/>
      <c r="E1529"/>
      <c r="F1529"/>
      <c r="G1529"/>
      <c r="H1529"/>
      <c r="I1529"/>
      <c r="J1529"/>
      <c r="K1529"/>
      <c r="L1529"/>
      <c r="M1529"/>
      <c r="N1529"/>
      <c r="O1529"/>
      <c r="P1529"/>
      <c r="Q1529"/>
      <c r="R1529"/>
      <c r="S1529"/>
    </row>
    <row r="1530" spans="1:19" s="206" customFormat="1" ht="15" hidden="1" customHeight="1" x14ac:dyDescent="0.25">
      <c r="A1530"/>
      <c r="B1530"/>
      <c r="C1530"/>
      <c r="D1530"/>
      <c r="E1530"/>
      <c r="F1530"/>
      <c r="G1530"/>
      <c r="H1530"/>
      <c r="I1530"/>
      <c r="J1530"/>
      <c r="K1530"/>
      <c r="L1530"/>
      <c r="M1530"/>
      <c r="N1530"/>
      <c r="O1530"/>
      <c r="P1530"/>
      <c r="Q1530"/>
      <c r="R1530"/>
      <c r="S1530"/>
    </row>
    <row r="1531" spans="1:19" s="206" customFormat="1" ht="15.75" hidden="1" x14ac:dyDescent="0.25">
      <c r="A1531"/>
      <c r="B1531"/>
      <c r="C1531"/>
      <c r="D1531"/>
      <c r="E1531"/>
      <c r="F1531"/>
      <c r="G1531"/>
      <c r="H1531"/>
      <c r="I1531"/>
      <c r="J1531"/>
      <c r="K1531"/>
      <c r="L1531"/>
      <c r="M1531"/>
      <c r="N1531"/>
      <c r="O1531"/>
      <c r="P1531"/>
      <c r="Q1531"/>
      <c r="R1531"/>
      <c r="S1531"/>
    </row>
    <row r="1532" spans="1:19" s="206" customFormat="1" ht="24" hidden="1" customHeight="1" x14ac:dyDescent="0.25">
      <c r="A1532"/>
      <c r="B1532"/>
      <c r="C1532"/>
      <c r="D1532"/>
      <c r="E1532"/>
      <c r="F1532"/>
      <c r="G1532"/>
      <c r="H1532"/>
      <c r="I1532"/>
      <c r="J1532"/>
      <c r="K1532"/>
      <c r="L1532"/>
      <c r="M1532"/>
      <c r="N1532"/>
      <c r="O1532"/>
      <c r="P1532"/>
      <c r="Q1532"/>
      <c r="R1532"/>
      <c r="S1532"/>
    </row>
    <row r="1533" spans="1:19" s="206" customFormat="1" ht="80.099999999999994" hidden="1" customHeight="1" x14ac:dyDescent="0.25">
      <c r="A1533"/>
      <c r="B1533"/>
      <c r="C1533"/>
      <c r="D1533"/>
      <c r="E1533"/>
      <c r="F1533"/>
      <c r="G1533"/>
      <c r="H1533"/>
      <c r="I1533"/>
      <c r="J1533"/>
      <c r="K1533"/>
      <c r="L1533"/>
      <c r="M1533"/>
      <c r="N1533"/>
      <c r="O1533"/>
      <c r="P1533"/>
      <c r="Q1533"/>
      <c r="R1533"/>
      <c r="S1533"/>
    </row>
    <row r="1534" spans="1:19" s="206" customFormat="1" ht="15.75" hidden="1" x14ac:dyDescent="0.25">
      <c r="A1534"/>
      <c r="B1534"/>
      <c r="C1534"/>
      <c r="D1534"/>
      <c r="E1534"/>
      <c r="F1534"/>
      <c r="G1534"/>
      <c r="H1534"/>
      <c r="I1534"/>
      <c r="J1534"/>
      <c r="K1534"/>
      <c r="L1534"/>
      <c r="M1534"/>
      <c r="N1534"/>
      <c r="O1534"/>
      <c r="P1534"/>
      <c r="Q1534"/>
      <c r="R1534"/>
      <c r="S1534"/>
    </row>
    <row r="1535" spans="1:19" s="206" customFormat="1" ht="15.75" hidden="1" x14ac:dyDescent="0.25">
      <c r="A1535"/>
      <c r="B1535"/>
      <c r="C1535"/>
      <c r="D1535"/>
      <c r="E1535"/>
      <c r="F1535"/>
      <c r="G1535"/>
      <c r="H1535"/>
      <c r="I1535"/>
      <c r="J1535"/>
      <c r="K1535"/>
      <c r="L1535"/>
      <c r="M1535"/>
      <c r="N1535"/>
      <c r="O1535"/>
      <c r="P1535"/>
      <c r="Q1535"/>
      <c r="R1535"/>
      <c r="S1535"/>
    </row>
    <row r="1536" spans="1:19" s="206" customFormat="1" ht="15.75" hidden="1" x14ac:dyDescent="0.25">
      <c r="A1536"/>
      <c r="B1536"/>
      <c r="C1536"/>
      <c r="D1536"/>
      <c r="E1536"/>
      <c r="F1536"/>
      <c r="G1536"/>
      <c r="H1536"/>
      <c r="I1536"/>
      <c r="J1536"/>
      <c r="K1536"/>
      <c r="L1536"/>
      <c r="M1536"/>
      <c r="N1536"/>
      <c r="O1536"/>
      <c r="P1536"/>
      <c r="Q1536"/>
      <c r="R1536"/>
      <c r="S1536"/>
    </row>
    <row r="1537" spans="1:19" s="206" customFormat="1" ht="15.75" hidden="1" x14ac:dyDescent="0.25">
      <c r="A1537"/>
      <c r="B1537"/>
      <c r="C1537"/>
      <c r="D1537"/>
      <c r="E1537"/>
      <c r="F1537"/>
      <c r="G1537"/>
      <c r="H1537"/>
      <c r="I1537"/>
      <c r="J1537"/>
      <c r="K1537"/>
      <c r="L1537"/>
      <c r="M1537"/>
      <c r="N1537"/>
      <c r="O1537"/>
      <c r="P1537"/>
      <c r="Q1537"/>
      <c r="R1537"/>
      <c r="S1537"/>
    </row>
    <row r="1538" spans="1:19" s="206" customFormat="1" ht="15.75" hidden="1" x14ac:dyDescent="0.25">
      <c r="A1538"/>
      <c r="B1538"/>
      <c r="C1538"/>
      <c r="D1538"/>
      <c r="E1538"/>
      <c r="F1538"/>
      <c r="G1538"/>
      <c r="H1538"/>
      <c r="I1538"/>
      <c r="J1538"/>
      <c r="K1538"/>
      <c r="L1538"/>
      <c r="M1538"/>
      <c r="N1538"/>
      <c r="O1538"/>
      <c r="P1538"/>
      <c r="Q1538"/>
      <c r="R1538"/>
      <c r="S1538"/>
    </row>
    <row r="1539" spans="1:19" s="206" customFormat="1" ht="15.75" hidden="1" x14ac:dyDescent="0.25">
      <c r="A1539"/>
      <c r="B1539"/>
      <c r="C1539"/>
      <c r="D1539"/>
      <c r="E1539"/>
      <c r="F1539"/>
      <c r="G1539"/>
      <c r="H1539"/>
      <c r="I1539"/>
      <c r="J1539"/>
      <c r="K1539"/>
      <c r="L1539"/>
      <c r="M1539"/>
      <c r="N1539"/>
      <c r="O1539"/>
      <c r="P1539"/>
      <c r="Q1539"/>
      <c r="R1539"/>
      <c r="S1539"/>
    </row>
    <row r="1540" spans="1:19" s="206" customFormat="1" ht="15.75" hidden="1" x14ac:dyDescent="0.25">
      <c r="A1540"/>
      <c r="B1540"/>
      <c r="C1540"/>
      <c r="D1540"/>
      <c r="E1540"/>
      <c r="F1540"/>
      <c r="G1540"/>
      <c r="H1540"/>
      <c r="I1540"/>
      <c r="J1540"/>
      <c r="K1540"/>
      <c r="L1540"/>
      <c r="M1540"/>
      <c r="N1540"/>
      <c r="O1540"/>
      <c r="P1540"/>
      <c r="Q1540"/>
      <c r="R1540"/>
      <c r="S1540"/>
    </row>
    <row r="1541" spans="1:19" s="206" customFormat="1" ht="15.75" hidden="1" x14ac:dyDescent="0.25">
      <c r="A1541"/>
      <c r="B1541"/>
      <c r="C1541"/>
      <c r="D1541"/>
      <c r="E1541"/>
      <c r="F1541"/>
      <c r="G1541"/>
      <c r="H1541"/>
      <c r="I1541"/>
      <c r="J1541"/>
      <c r="K1541"/>
      <c r="L1541"/>
      <c r="M1541"/>
      <c r="N1541"/>
      <c r="O1541"/>
      <c r="P1541"/>
      <c r="Q1541"/>
      <c r="R1541"/>
      <c r="S1541"/>
    </row>
    <row r="1542" spans="1:19" s="206" customFormat="1" ht="15.75" hidden="1" x14ac:dyDescent="0.25">
      <c r="A1542"/>
      <c r="B1542"/>
      <c r="C1542"/>
      <c r="D1542"/>
      <c r="E1542"/>
      <c r="F1542"/>
      <c r="G1542"/>
      <c r="H1542"/>
      <c r="I1542"/>
      <c r="J1542"/>
      <c r="K1542"/>
      <c r="L1542"/>
      <c r="M1542"/>
      <c r="N1542"/>
      <c r="O1542"/>
      <c r="P1542"/>
      <c r="Q1542"/>
      <c r="R1542"/>
      <c r="S1542"/>
    </row>
    <row r="1543" spans="1:19" s="206" customFormat="1" ht="15.75" hidden="1" x14ac:dyDescent="0.25">
      <c r="A1543"/>
      <c r="B1543"/>
      <c r="C1543"/>
      <c r="D1543"/>
      <c r="E1543"/>
      <c r="F1543"/>
      <c r="G1543"/>
      <c r="H1543"/>
      <c r="I1543"/>
      <c r="J1543"/>
      <c r="K1543"/>
      <c r="L1543"/>
      <c r="M1543"/>
      <c r="N1543"/>
      <c r="O1543"/>
      <c r="P1543"/>
      <c r="Q1543"/>
      <c r="R1543"/>
      <c r="S1543"/>
    </row>
    <row r="1544" spans="1:19" s="206" customFormat="1" ht="15.75" hidden="1" x14ac:dyDescent="0.25">
      <c r="A1544"/>
      <c r="B1544"/>
      <c r="C1544"/>
      <c r="D1544"/>
      <c r="E1544"/>
      <c r="F1544"/>
      <c r="G1544"/>
      <c r="H1544"/>
      <c r="I1544"/>
      <c r="J1544"/>
      <c r="K1544"/>
      <c r="L1544"/>
      <c r="M1544"/>
      <c r="N1544"/>
      <c r="O1544"/>
      <c r="P1544"/>
      <c r="Q1544"/>
      <c r="R1544"/>
      <c r="S1544"/>
    </row>
    <row r="1545" spans="1:19" s="206" customFormat="1" ht="15.75" hidden="1" x14ac:dyDescent="0.25">
      <c r="A1545"/>
      <c r="B1545"/>
      <c r="C1545"/>
      <c r="D1545"/>
      <c r="E1545"/>
      <c r="F1545"/>
      <c r="G1545"/>
      <c r="H1545"/>
      <c r="I1545"/>
      <c r="J1545"/>
      <c r="K1545"/>
      <c r="L1545"/>
      <c r="M1545"/>
      <c r="N1545"/>
      <c r="O1545"/>
      <c r="P1545"/>
      <c r="Q1545"/>
      <c r="R1545"/>
      <c r="S1545"/>
    </row>
    <row r="1546" spans="1:19" s="206" customFormat="1" ht="15.75" hidden="1" x14ac:dyDescent="0.25">
      <c r="A1546"/>
      <c r="B1546"/>
      <c r="C1546"/>
      <c r="D1546"/>
      <c r="E1546"/>
      <c r="F1546"/>
      <c r="G1546"/>
      <c r="H1546"/>
      <c r="I1546"/>
      <c r="J1546"/>
      <c r="K1546"/>
      <c r="L1546"/>
      <c r="M1546"/>
      <c r="N1546"/>
      <c r="O1546"/>
      <c r="P1546"/>
      <c r="Q1546"/>
      <c r="R1546"/>
      <c r="S1546"/>
    </row>
    <row r="1547" spans="1:19" s="206" customFormat="1" ht="15.75" hidden="1" x14ac:dyDescent="0.25">
      <c r="A1547"/>
      <c r="B1547"/>
      <c r="C1547"/>
      <c r="D1547"/>
      <c r="E1547"/>
      <c r="F1547"/>
      <c r="G1547"/>
      <c r="H1547"/>
      <c r="I1547"/>
      <c r="J1547"/>
      <c r="K1547"/>
      <c r="L1547"/>
      <c r="M1547"/>
      <c r="N1547"/>
      <c r="O1547"/>
      <c r="P1547"/>
      <c r="Q1547"/>
      <c r="R1547"/>
      <c r="S1547"/>
    </row>
    <row r="1548" spans="1:19" s="206" customFormat="1" ht="15.75" hidden="1" x14ac:dyDescent="0.25">
      <c r="A1548"/>
      <c r="B1548"/>
      <c r="C1548"/>
      <c r="D1548"/>
      <c r="E1548"/>
      <c r="F1548"/>
      <c r="G1548"/>
      <c r="H1548"/>
      <c r="I1548"/>
      <c r="J1548"/>
      <c r="K1548"/>
      <c r="L1548"/>
      <c r="M1548"/>
      <c r="N1548"/>
      <c r="O1548"/>
      <c r="P1548"/>
      <c r="Q1548"/>
      <c r="R1548"/>
      <c r="S1548"/>
    </row>
    <row r="1549" spans="1:19" s="206" customFormat="1" ht="15.75" hidden="1" x14ac:dyDescent="0.25">
      <c r="A1549"/>
      <c r="B1549"/>
      <c r="C1549"/>
      <c r="D1549"/>
      <c r="E1549"/>
      <c r="F1549"/>
      <c r="G1549"/>
      <c r="H1549"/>
      <c r="I1549"/>
      <c r="J1549"/>
      <c r="K1549"/>
      <c r="L1549"/>
      <c r="M1549"/>
      <c r="N1549"/>
      <c r="O1549"/>
      <c r="P1549"/>
      <c r="Q1549"/>
      <c r="R1549"/>
      <c r="S1549"/>
    </row>
    <row r="1550" spans="1:19" s="206" customFormat="1" ht="15.75" hidden="1" x14ac:dyDescent="0.25">
      <c r="A1550"/>
      <c r="B1550"/>
      <c r="C1550"/>
      <c r="D1550"/>
      <c r="E1550"/>
      <c r="F1550"/>
      <c r="G1550"/>
      <c r="H1550"/>
      <c r="I1550"/>
      <c r="J1550"/>
      <c r="K1550"/>
      <c r="L1550"/>
      <c r="M1550"/>
      <c r="N1550"/>
      <c r="O1550"/>
      <c r="P1550"/>
      <c r="Q1550"/>
      <c r="R1550"/>
      <c r="S1550"/>
    </row>
    <row r="1551" spans="1:19" s="206" customFormat="1" ht="15.75" hidden="1" x14ac:dyDescent="0.25">
      <c r="A1551"/>
      <c r="B1551"/>
      <c r="C1551"/>
      <c r="D1551"/>
      <c r="E1551"/>
      <c r="F1551"/>
      <c r="G1551"/>
      <c r="H1551"/>
      <c r="I1551"/>
      <c r="J1551"/>
      <c r="K1551"/>
      <c r="L1551"/>
      <c r="M1551"/>
      <c r="N1551"/>
      <c r="O1551"/>
      <c r="P1551"/>
      <c r="Q1551"/>
      <c r="R1551"/>
      <c r="S1551"/>
    </row>
    <row r="1552" spans="1:19" s="206" customFormat="1" ht="15.75" hidden="1" x14ac:dyDescent="0.25">
      <c r="A1552"/>
      <c r="B1552"/>
      <c r="C1552"/>
      <c r="D1552"/>
      <c r="E1552"/>
      <c r="F1552"/>
      <c r="G1552"/>
      <c r="H1552"/>
      <c r="I1552"/>
      <c r="J1552"/>
      <c r="K1552"/>
      <c r="L1552"/>
      <c r="M1552"/>
      <c r="N1552"/>
      <c r="O1552"/>
      <c r="P1552"/>
      <c r="Q1552"/>
      <c r="R1552"/>
      <c r="S1552"/>
    </row>
    <row r="1553" spans="1:19" s="206" customFormat="1" ht="15.75" hidden="1" x14ac:dyDescent="0.25">
      <c r="A1553"/>
      <c r="B1553"/>
      <c r="C1553"/>
      <c r="D1553"/>
      <c r="E1553"/>
      <c r="F1553"/>
      <c r="G1553"/>
      <c r="H1553"/>
      <c r="I1553"/>
      <c r="J1553"/>
      <c r="K1553"/>
      <c r="L1553"/>
      <c r="M1553"/>
      <c r="N1553"/>
      <c r="O1553"/>
      <c r="P1553"/>
      <c r="Q1553"/>
      <c r="R1553"/>
      <c r="S1553"/>
    </row>
    <row r="1554" spans="1:19" s="206" customFormat="1" ht="15.75" hidden="1" x14ac:dyDescent="0.25">
      <c r="A1554"/>
      <c r="B1554"/>
      <c r="C1554"/>
      <c r="D1554"/>
      <c r="E1554"/>
      <c r="F1554"/>
      <c r="G1554"/>
      <c r="H1554"/>
      <c r="I1554"/>
      <c r="J1554"/>
      <c r="K1554"/>
      <c r="L1554"/>
      <c r="M1554"/>
      <c r="N1554"/>
      <c r="O1554"/>
      <c r="P1554"/>
      <c r="Q1554"/>
      <c r="R1554"/>
      <c r="S1554"/>
    </row>
    <row r="1555" spans="1:19" s="206" customFormat="1" ht="15.75" hidden="1" x14ac:dyDescent="0.25">
      <c r="A1555"/>
      <c r="B1555"/>
      <c r="C1555"/>
      <c r="D1555"/>
      <c r="E1555"/>
      <c r="F1555"/>
      <c r="G1555"/>
      <c r="H1555"/>
      <c r="I1555"/>
      <c r="J1555"/>
      <c r="K1555"/>
      <c r="L1555"/>
      <c r="M1555"/>
      <c r="N1555"/>
      <c r="O1555"/>
      <c r="P1555"/>
      <c r="Q1555"/>
      <c r="R1555"/>
      <c r="S1555"/>
    </row>
    <row r="1556" spans="1:19" s="206" customFormat="1" ht="15.75" hidden="1" x14ac:dyDescent="0.25">
      <c r="A1556"/>
      <c r="B1556"/>
      <c r="C1556"/>
      <c r="D1556"/>
      <c r="E1556"/>
      <c r="F1556"/>
      <c r="G1556"/>
      <c r="H1556"/>
      <c r="I1556"/>
      <c r="J1556"/>
      <c r="K1556"/>
      <c r="L1556"/>
      <c r="M1556"/>
      <c r="N1556"/>
      <c r="O1556"/>
      <c r="P1556"/>
      <c r="Q1556"/>
      <c r="R1556"/>
      <c r="S1556"/>
    </row>
    <row r="1557" spans="1:19" s="206" customFormat="1" ht="15.75" hidden="1" x14ac:dyDescent="0.25">
      <c r="A1557"/>
      <c r="B1557"/>
      <c r="C1557"/>
      <c r="D1557"/>
      <c r="E1557"/>
      <c r="F1557"/>
      <c r="G1557"/>
      <c r="H1557"/>
      <c r="I1557"/>
      <c r="J1557"/>
      <c r="K1557"/>
      <c r="L1557"/>
      <c r="M1557"/>
      <c r="N1557"/>
      <c r="O1557"/>
      <c r="P1557"/>
      <c r="Q1557"/>
      <c r="R1557"/>
      <c r="S1557"/>
    </row>
    <row r="1558" spans="1:19" s="206" customFormat="1" ht="15.75" hidden="1" x14ac:dyDescent="0.25">
      <c r="A1558"/>
      <c r="B1558"/>
      <c r="C1558"/>
      <c r="D1558"/>
      <c r="E1558"/>
      <c r="F1558"/>
      <c r="G1558"/>
      <c r="H1558"/>
      <c r="I1558"/>
      <c r="J1558"/>
      <c r="K1558"/>
      <c r="L1558"/>
      <c r="M1558"/>
      <c r="N1558"/>
      <c r="O1558"/>
      <c r="P1558"/>
      <c r="Q1558"/>
      <c r="R1558"/>
      <c r="S1558"/>
    </row>
    <row r="1559" spans="1:19" s="206" customFormat="1" ht="15.75" hidden="1" x14ac:dyDescent="0.25">
      <c r="A1559"/>
      <c r="B1559"/>
      <c r="C1559"/>
      <c r="D1559"/>
      <c r="E1559"/>
      <c r="F1559"/>
      <c r="G1559"/>
      <c r="H1559"/>
      <c r="I1559"/>
      <c r="J1559"/>
      <c r="K1559"/>
      <c r="L1559"/>
      <c r="M1559"/>
      <c r="N1559"/>
      <c r="O1559"/>
      <c r="P1559"/>
      <c r="Q1559"/>
      <c r="R1559"/>
      <c r="S1559"/>
    </row>
    <row r="1560" spans="1:19" s="206" customFormat="1" ht="15.75" hidden="1" x14ac:dyDescent="0.25">
      <c r="A1560"/>
      <c r="B1560"/>
      <c r="C1560"/>
      <c r="D1560"/>
      <c r="E1560"/>
      <c r="F1560"/>
      <c r="G1560"/>
      <c r="H1560"/>
      <c r="I1560"/>
      <c r="J1560"/>
      <c r="K1560"/>
      <c r="L1560"/>
      <c r="M1560"/>
      <c r="N1560"/>
      <c r="O1560"/>
      <c r="P1560"/>
      <c r="Q1560"/>
      <c r="R1560"/>
      <c r="S1560"/>
    </row>
    <row r="1561" spans="1:19" s="206" customFormat="1" ht="15.75" hidden="1" x14ac:dyDescent="0.25">
      <c r="A1561"/>
      <c r="B1561"/>
      <c r="C1561"/>
      <c r="D1561"/>
      <c r="E1561"/>
      <c r="F1561"/>
      <c r="G1561"/>
      <c r="H1561"/>
      <c r="I1561"/>
      <c r="J1561"/>
      <c r="K1561"/>
      <c r="L1561"/>
      <c r="M1561"/>
      <c r="N1561"/>
      <c r="O1561"/>
      <c r="P1561"/>
      <c r="Q1561"/>
      <c r="R1561"/>
      <c r="S1561"/>
    </row>
    <row r="1562" spans="1:19" s="206" customFormat="1" ht="15.75" hidden="1" x14ac:dyDescent="0.25">
      <c r="A1562"/>
      <c r="B1562"/>
      <c r="C1562"/>
      <c r="D1562"/>
      <c r="E1562"/>
      <c r="F1562"/>
      <c r="G1562"/>
      <c r="H1562"/>
      <c r="I1562"/>
      <c r="J1562"/>
      <c r="K1562"/>
      <c r="L1562"/>
      <c r="M1562"/>
      <c r="N1562"/>
      <c r="O1562"/>
      <c r="P1562"/>
      <c r="Q1562"/>
      <c r="R1562"/>
      <c r="S1562"/>
    </row>
    <row r="1563" spans="1:19" s="206" customFormat="1" ht="15.75" hidden="1" x14ac:dyDescent="0.25">
      <c r="A1563"/>
      <c r="B1563"/>
      <c r="C1563"/>
      <c r="D1563"/>
      <c r="E1563"/>
      <c r="F1563"/>
      <c r="G1563"/>
      <c r="H1563"/>
      <c r="I1563"/>
      <c r="J1563"/>
      <c r="K1563"/>
      <c r="L1563"/>
      <c r="M1563"/>
      <c r="N1563"/>
      <c r="O1563"/>
      <c r="P1563"/>
      <c r="Q1563"/>
      <c r="R1563"/>
      <c r="S1563"/>
    </row>
    <row r="1564" spans="1:19" s="206" customFormat="1" ht="15.75" hidden="1" x14ac:dyDescent="0.25">
      <c r="A1564"/>
      <c r="B1564"/>
      <c r="C1564"/>
      <c r="D1564"/>
      <c r="E1564"/>
      <c r="F1564"/>
      <c r="G1564"/>
      <c r="H1564"/>
      <c r="I1564"/>
      <c r="J1564"/>
      <c r="K1564"/>
      <c r="L1564"/>
      <c r="M1564"/>
      <c r="N1564"/>
      <c r="O1564"/>
      <c r="P1564"/>
      <c r="Q1564"/>
      <c r="R1564"/>
      <c r="S1564"/>
    </row>
    <row r="1565" spans="1:19" s="206" customFormat="1" ht="15.75" hidden="1" x14ac:dyDescent="0.25">
      <c r="A1565"/>
      <c r="B1565"/>
      <c r="C1565"/>
      <c r="D1565"/>
      <c r="E1565"/>
      <c r="F1565"/>
      <c r="G1565"/>
      <c r="H1565"/>
      <c r="I1565"/>
      <c r="J1565"/>
      <c r="K1565"/>
      <c r="L1565"/>
      <c r="M1565"/>
      <c r="N1565"/>
      <c r="O1565"/>
      <c r="P1565"/>
      <c r="Q1565"/>
      <c r="R1565"/>
      <c r="S1565"/>
    </row>
    <row r="1566" spans="1:19" s="206" customFormat="1" ht="15" hidden="1" customHeight="1" x14ac:dyDescent="0.25">
      <c r="A1566"/>
      <c r="B1566"/>
      <c r="C1566"/>
      <c r="D1566"/>
      <c r="E1566"/>
      <c r="F1566"/>
      <c r="G1566"/>
      <c r="H1566"/>
      <c r="I1566"/>
      <c r="J1566"/>
      <c r="K1566"/>
      <c r="L1566"/>
      <c r="M1566"/>
      <c r="N1566"/>
      <c r="O1566"/>
      <c r="P1566"/>
      <c r="Q1566"/>
      <c r="R1566"/>
      <c r="S1566"/>
    </row>
    <row r="1567" spans="1:19" s="206" customFormat="1" ht="15" hidden="1" customHeight="1" x14ac:dyDescent="0.25">
      <c r="A1567"/>
      <c r="B1567"/>
      <c r="C1567"/>
      <c r="D1567"/>
      <c r="E1567"/>
      <c r="F1567"/>
      <c r="G1567"/>
      <c r="H1567"/>
      <c r="I1567"/>
      <c r="J1567"/>
      <c r="K1567"/>
      <c r="L1567"/>
      <c r="M1567"/>
      <c r="N1567"/>
      <c r="O1567"/>
      <c r="P1567"/>
      <c r="Q1567"/>
      <c r="R1567"/>
      <c r="S1567"/>
    </row>
    <row r="1568" spans="1:19" s="206" customFormat="1" ht="15" hidden="1" customHeight="1" x14ac:dyDescent="0.25">
      <c r="A1568"/>
      <c r="B1568"/>
      <c r="C1568"/>
      <c r="D1568"/>
      <c r="E1568"/>
      <c r="F1568"/>
      <c r="G1568"/>
      <c r="H1568"/>
      <c r="I1568"/>
      <c r="J1568"/>
      <c r="K1568"/>
      <c r="L1568"/>
      <c r="M1568"/>
      <c r="N1568"/>
      <c r="O1568"/>
      <c r="P1568"/>
      <c r="Q1568"/>
      <c r="R1568"/>
      <c r="S1568"/>
    </row>
    <row r="1569" spans="1:19" s="206" customFormat="1" ht="80.099999999999994" hidden="1" customHeight="1" x14ac:dyDescent="0.25">
      <c r="A1569"/>
      <c r="B1569"/>
      <c r="C1569"/>
      <c r="D1569"/>
      <c r="E1569"/>
      <c r="F1569"/>
      <c r="G1569"/>
      <c r="H1569"/>
      <c r="I1569"/>
      <c r="J1569"/>
      <c r="K1569"/>
      <c r="L1569"/>
      <c r="M1569"/>
      <c r="N1569"/>
      <c r="O1569"/>
      <c r="P1569"/>
      <c r="Q1569"/>
      <c r="R1569"/>
      <c r="S1569"/>
    </row>
    <row r="1570" spans="1:19" s="206" customFormat="1" ht="15.75" hidden="1" x14ac:dyDescent="0.25">
      <c r="A1570"/>
      <c r="B1570"/>
      <c r="C1570"/>
      <c r="D1570"/>
      <c r="E1570"/>
      <c r="F1570"/>
      <c r="G1570"/>
      <c r="H1570"/>
      <c r="I1570"/>
      <c r="J1570"/>
      <c r="K1570"/>
      <c r="L1570"/>
      <c r="M1570"/>
      <c r="N1570"/>
      <c r="O1570"/>
      <c r="P1570"/>
      <c r="Q1570"/>
      <c r="R1570"/>
      <c r="S1570"/>
    </row>
    <row r="1571" spans="1:19" s="206" customFormat="1" ht="15.75" hidden="1" x14ac:dyDescent="0.25">
      <c r="A1571"/>
      <c r="B1571"/>
      <c r="C1571"/>
      <c r="D1571"/>
      <c r="E1571"/>
      <c r="F1571"/>
      <c r="G1571"/>
      <c r="H1571"/>
      <c r="I1571"/>
      <c r="J1571"/>
      <c r="K1571"/>
      <c r="L1571"/>
      <c r="M1571"/>
      <c r="N1571"/>
      <c r="O1571"/>
      <c r="P1571"/>
      <c r="Q1571"/>
      <c r="R1571"/>
      <c r="S1571"/>
    </row>
    <row r="1572" spans="1:19" s="206" customFormat="1" ht="15.75" hidden="1" x14ac:dyDescent="0.25">
      <c r="A1572"/>
      <c r="B1572"/>
      <c r="C1572"/>
      <c r="D1572"/>
      <c r="E1572"/>
      <c r="F1572"/>
      <c r="G1572"/>
      <c r="H1572"/>
      <c r="I1572"/>
      <c r="J1572"/>
      <c r="K1572"/>
      <c r="L1572"/>
      <c r="M1572"/>
      <c r="N1572"/>
      <c r="O1572"/>
      <c r="P1572"/>
      <c r="Q1572"/>
      <c r="R1572"/>
      <c r="S1572"/>
    </row>
    <row r="1573" spans="1:19" s="206" customFormat="1" ht="15.75" hidden="1" x14ac:dyDescent="0.25">
      <c r="A1573"/>
      <c r="B1573"/>
      <c r="C1573"/>
      <c r="D1573"/>
      <c r="E1573"/>
      <c r="F1573"/>
      <c r="G1573"/>
      <c r="H1573"/>
      <c r="I1573"/>
      <c r="J1573"/>
      <c r="K1573"/>
      <c r="L1573"/>
      <c r="M1573"/>
      <c r="N1573"/>
      <c r="O1573"/>
      <c r="P1573"/>
      <c r="Q1573"/>
      <c r="R1573"/>
      <c r="S1573"/>
    </row>
    <row r="1574" spans="1:19" s="206" customFormat="1" ht="15.75" hidden="1" x14ac:dyDescent="0.25">
      <c r="A1574"/>
      <c r="B1574"/>
      <c r="C1574"/>
      <c r="D1574"/>
      <c r="E1574"/>
      <c r="F1574"/>
      <c r="G1574"/>
      <c r="H1574"/>
      <c r="I1574"/>
      <c r="J1574"/>
      <c r="K1574"/>
      <c r="L1574"/>
      <c r="M1574"/>
      <c r="N1574"/>
      <c r="O1574"/>
      <c r="P1574"/>
      <c r="Q1574"/>
      <c r="R1574"/>
      <c r="S1574"/>
    </row>
    <row r="1575" spans="1:19" s="206" customFormat="1" ht="15.75" hidden="1" x14ac:dyDescent="0.25">
      <c r="A1575"/>
      <c r="B1575"/>
      <c r="C1575"/>
      <c r="D1575"/>
      <c r="E1575"/>
      <c r="F1575"/>
      <c r="G1575"/>
      <c r="H1575"/>
      <c r="I1575"/>
      <c r="J1575"/>
      <c r="K1575"/>
      <c r="L1575"/>
      <c r="M1575"/>
      <c r="N1575"/>
      <c r="O1575"/>
      <c r="P1575"/>
      <c r="Q1575"/>
      <c r="R1575"/>
      <c r="S1575"/>
    </row>
    <row r="1576" spans="1:19" s="206" customFormat="1" ht="15.75" hidden="1" x14ac:dyDescent="0.25">
      <c r="A1576"/>
      <c r="B1576"/>
      <c r="C1576"/>
      <c r="D1576"/>
      <c r="E1576"/>
      <c r="F1576"/>
      <c r="G1576"/>
      <c r="H1576"/>
      <c r="I1576"/>
      <c r="J1576"/>
      <c r="K1576"/>
      <c r="L1576"/>
      <c r="M1576"/>
      <c r="N1576"/>
      <c r="O1576"/>
      <c r="P1576"/>
      <c r="Q1576"/>
      <c r="R1576"/>
      <c r="S1576"/>
    </row>
    <row r="1577" spans="1:19" s="206" customFormat="1" ht="15.75" hidden="1" x14ac:dyDescent="0.25">
      <c r="A1577"/>
      <c r="B1577"/>
      <c r="C1577"/>
      <c r="D1577"/>
      <c r="E1577"/>
      <c r="F1577"/>
      <c r="G1577"/>
      <c r="H1577"/>
      <c r="I1577"/>
      <c r="J1577"/>
      <c r="K1577"/>
      <c r="L1577"/>
      <c r="M1577"/>
      <c r="N1577"/>
      <c r="O1577"/>
      <c r="P1577"/>
      <c r="Q1577"/>
      <c r="R1577"/>
      <c r="S1577"/>
    </row>
    <row r="1578" spans="1:19" s="206" customFormat="1" ht="15.75" hidden="1" x14ac:dyDescent="0.25">
      <c r="A1578"/>
      <c r="B1578"/>
      <c r="C1578"/>
      <c r="D1578"/>
      <c r="E1578"/>
      <c r="F1578"/>
      <c r="G1578"/>
      <c r="H1578"/>
      <c r="I1578"/>
      <c r="J1578"/>
      <c r="K1578"/>
      <c r="L1578"/>
      <c r="M1578"/>
      <c r="N1578"/>
      <c r="O1578"/>
      <c r="P1578"/>
      <c r="Q1578"/>
      <c r="R1578"/>
      <c r="S1578"/>
    </row>
    <row r="1579" spans="1:19" s="206" customFormat="1" ht="15.75" hidden="1" x14ac:dyDescent="0.25">
      <c r="A1579"/>
      <c r="B1579"/>
      <c r="C1579"/>
      <c r="D1579"/>
      <c r="E1579"/>
      <c r="F1579"/>
      <c r="G1579"/>
      <c r="H1579"/>
      <c r="I1579"/>
      <c r="J1579"/>
      <c r="K1579"/>
      <c r="L1579"/>
      <c r="M1579"/>
      <c r="N1579"/>
      <c r="O1579"/>
      <c r="P1579"/>
      <c r="Q1579"/>
      <c r="R1579"/>
      <c r="S1579"/>
    </row>
    <row r="1580" spans="1:19" s="206" customFormat="1" ht="15.75" hidden="1" x14ac:dyDescent="0.25">
      <c r="A1580"/>
      <c r="B1580"/>
      <c r="C1580"/>
      <c r="D1580"/>
      <c r="E1580"/>
      <c r="F1580"/>
      <c r="G1580"/>
      <c r="H1580"/>
      <c r="I1580"/>
      <c r="J1580"/>
      <c r="K1580"/>
      <c r="L1580"/>
      <c r="M1580"/>
      <c r="N1580"/>
      <c r="O1580"/>
      <c r="P1580"/>
      <c r="Q1580"/>
      <c r="R1580"/>
      <c r="S1580"/>
    </row>
    <row r="1581" spans="1:19" s="206" customFormat="1" ht="15.75" hidden="1" x14ac:dyDescent="0.25">
      <c r="A1581"/>
      <c r="B1581"/>
      <c r="C1581"/>
      <c r="D1581"/>
      <c r="E1581"/>
      <c r="F1581"/>
      <c r="G1581"/>
      <c r="H1581"/>
      <c r="I1581"/>
      <c r="J1581"/>
      <c r="K1581"/>
      <c r="L1581"/>
      <c r="M1581"/>
      <c r="N1581"/>
      <c r="O1581"/>
      <c r="P1581"/>
      <c r="Q1581"/>
      <c r="R1581"/>
      <c r="S1581"/>
    </row>
    <row r="1582" spans="1:19" s="206" customFormat="1" ht="15.75" hidden="1" x14ac:dyDescent="0.25">
      <c r="A1582"/>
      <c r="B1582"/>
      <c r="C1582"/>
      <c r="D1582"/>
      <c r="E1582"/>
      <c r="F1582"/>
      <c r="G1582"/>
      <c r="H1582"/>
      <c r="I1582"/>
      <c r="J1582"/>
      <c r="K1582"/>
      <c r="L1582"/>
      <c r="M1582"/>
      <c r="N1582"/>
      <c r="O1582"/>
      <c r="P1582"/>
      <c r="Q1582"/>
      <c r="R1582"/>
      <c r="S1582"/>
    </row>
    <row r="1583" spans="1:19" s="206" customFormat="1" ht="15.75" hidden="1" x14ac:dyDescent="0.25">
      <c r="A1583"/>
      <c r="B1583"/>
      <c r="C1583"/>
      <c r="D1583"/>
      <c r="E1583"/>
      <c r="F1583"/>
      <c r="G1583"/>
      <c r="H1583"/>
      <c r="I1583"/>
      <c r="J1583"/>
      <c r="K1583"/>
      <c r="L1583"/>
      <c r="M1583"/>
      <c r="N1583"/>
      <c r="O1583"/>
      <c r="P1583"/>
      <c r="Q1583"/>
      <c r="R1583"/>
      <c r="S1583"/>
    </row>
    <row r="1584" spans="1:19" s="206" customFormat="1" ht="15.75" hidden="1" x14ac:dyDescent="0.25">
      <c r="A1584"/>
      <c r="B1584"/>
      <c r="C1584"/>
      <c r="D1584"/>
      <c r="E1584"/>
      <c r="F1584"/>
      <c r="G1584"/>
      <c r="H1584"/>
      <c r="I1584"/>
      <c r="J1584"/>
      <c r="K1584"/>
      <c r="L1584"/>
      <c r="M1584"/>
      <c r="N1584"/>
      <c r="O1584"/>
      <c r="P1584"/>
      <c r="Q1584"/>
      <c r="R1584"/>
      <c r="S1584"/>
    </row>
    <row r="1585" spans="1:19" s="206" customFormat="1" ht="15.75" hidden="1" x14ac:dyDescent="0.25">
      <c r="A1585"/>
      <c r="B1585"/>
      <c r="C1585"/>
      <c r="D1585"/>
      <c r="E1585"/>
      <c r="F1585"/>
      <c r="G1585"/>
      <c r="H1585"/>
      <c r="I1585"/>
      <c r="J1585"/>
      <c r="K1585"/>
      <c r="L1585"/>
      <c r="M1585"/>
      <c r="N1585"/>
      <c r="O1585"/>
      <c r="P1585"/>
      <c r="Q1585"/>
      <c r="R1585"/>
      <c r="S1585"/>
    </row>
    <row r="1586" spans="1:19" s="206" customFormat="1" ht="15.75" hidden="1" x14ac:dyDescent="0.25">
      <c r="A1586"/>
      <c r="B1586"/>
      <c r="C1586"/>
      <c r="D1586"/>
      <c r="E1586"/>
      <c r="F1586"/>
      <c r="G1586"/>
      <c r="H1586"/>
      <c r="I1586"/>
      <c r="J1586"/>
      <c r="K1586"/>
      <c r="L1586"/>
      <c r="M1586"/>
      <c r="N1586"/>
      <c r="O1586"/>
      <c r="P1586"/>
      <c r="Q1586"/>
      <c r="R1586"/>
      <c r="S1586"/>
    </row>
    <row r="1587" spans="1:19" s="206" customFormat="1" ht="15.75" hidden="1" x14ac:dyDescent="0.25">
      <c r="A1587"/>
      <c r="B1587"/>
      <c r="C1587"/>
      <c r="D1587"/>
      <c r="E1587"/>
      <c r="F1587"/>
      <c r="G1587"/>
      <c r="H1587"/>
      <c r="I1587"/>
      <c r="J1587"/>
      <c r="K1587"/>
      <c r="L1587"/>
      <c r="M1587"/>
      <c r="N1587"/>
      <c r="O1587"/>
      <c r="P1587"/>
      <c r="Q1587"/>
      <c r="R1587"/>
      <c r="S1587"/>
    </row>
    <row r="1588" spans="1:19" s="206" customFormat="1" ht="15.75" hidden="1" x14ac:dyDescent="0.25">
      <c r="A1588"/>
      <c r="B1588"/>
      <c r="C1588"/>
      <c r="D1588"/>
      <c r="E1588"/>
      <c r="F1588"/>
      <c r="G1588"/>
      <c r="H1588"/>
      <c r="I1588"/>
      <c r="J1588"/>
      <c r="K1588"/>
      <c r="L1588"/>
      <c r="M1588"/>
      <c r="N1588"/>
      <c r="O1588"/>
      <c r="P1588"/>
      <c r="Q1588"/>
      <c r="R1588"/>
      <c r="S1588"/>
    </row>
    <row r="1589" spans="1:19" s="206" customFormat="1" ht="15.75" hidden="1" x14ac:dyDescent="0.25">
      <c r="A1589"/>
      <c r="B1589"/>
      <c r="C1589"/>
      <c r="D1589"/>
      <c r="E1589"/>
      <c r="F1589"/>
      <c r="G1589"/>
      <c r="H1589"/>
      <c r="I1589"/>
      <c r="J1589"/>
      <c r="K1589"/>
      <c r="L1589"/>
      <c r="M1589"/>
      <c r="N1589"/>
      <c r="O1589"/>
      <c r="P1589"/>
      <c r="Q1589"/>
      <c r="R1589"/>
      <c r="S1589"/>
    </row>
    <row r="1590" spans="1:19" s="206" customFormat="1" ht="15" hidden="1" customHeight="1" x14ac:dyDescent="0.25">
      <c r="A1590"/>
      <c r="B1590"/>
      <c r="C1590"/>
      <c r="D1590"/>
      <c r="E1590"/>
      <c r="F1590"/>
      <c r="G1590"/>
      <c r="H1590"/>
      <c r="I1590"/>
      <c r="J1590"/>
      <c r="K1590"/>
      <c r="L1590"/>
      <c r="M1590"/>
      <c r="N1590"/>
      <c r="O1590"/>
      <c r="P1590"/>
      <c r="Q1590"/>
      <c r="R1590"/>
      <c r="S1590"/>
    </row>
    <row r="1591" spans="1:19" s="206" customFormat="1" ht="15" hidden="1" customHeight="1" x14ac:dyDescent="0.25">
      <c r="A1591"/>
      <c r="B1591"/>
      <c r="C1591"/>
      <c r="D1591"/>
      <c r="E1591"/>
      <c r="F1591"/>
      <c r="G1591"/>
      <c r="H1591"/>
      <c r="I1591"/>
      <c r="J1591"/>
      <c r="K1591"/>
      <c r="L1591"/>
      <c r="M1591"/>
      <c r="N1591"/>
      <c r="O1591"/>
      <c r="P1591"/>
      <c r="Q1591"/>
      <c r="R1591"/>
      <c r="S1591"/>
    </row>
    <row r="1592" spans="1:19" s="206" customFormat="1" ht="15.75" hidden="1" x14ac:dyDescent="0.25">
      <c r="A1592"/>
      <c r="B1592"/>
      <c r="C1592"/>
      <c r="D1592"/>
      <c r="E1592"/>
      <c r="F1592"/>
      <c r="G1592"/>
      <c r="H1592"/>
      <c r="I1592"/>
      <c r="J1592"/>
      <c r="K1592"/>
      <c r="L1592"/>
      <c r="M1592"/>
      <c r="N1592"/>
      <c r="O1592"/>
      <c r="P1592"/>
      <c r="Q1592"/>
      <c r="R1592"/>
      <c r="S1592"/>
    </row>
    <row r="1593" spans="1:19" s="206" customFormat="1" ht="37.5" hidden="1" customHeight="1" x14ac:dyDescent="0.25">
      <c r="A1593"/>
      <c r="B1593"/>
      <c r="C1593"/>
      <c r="D1593"/>
      <c r="E1593"/>
      <c r="F1593"/>
      <c r="G1593"/>
      <c r="H1593"/>
      <c r="I1593"/>
      <c r="J1593"/>
      <c r="K1593"/>
      <c r="L1593"/>
      <c r="M1593"/>
      <c r="N1593"/>
      <c r="O1593"/>
      <c r="P1593"/>
      <c r="Q1593"/>
      <c r="R1593"/>
      <c r="S1593"/>
    </row>
    <row r="1594" spans="1:19" s="206" customFormat="1" ht="80.099999999999994" hidden="1" customHeight="1" x14ac:dyDescent="0.25">
      <c r="A1594"/>
      <c r="B1594"/>
      <c r="C1594"/>
      <c r="D1594"/>
      <c r="E1594"/>
      <c r="F1594"/>
      <c r="G1594"/>
      <c r="H1594"/>
      <c r="I1594"/>
      <c r="J1594"/>
      <c r="K1594"/>
      <c r="L1594"/>
      <c r="M1594"/>
      <c r="N1594"/>
      <c r="O1594"/>
      <c r="P1594"/>
      <c r="Q1594"/>
      <c r="R1594"/>
      <c r="S1594"/>
    </row>
    <row r="1595" spans="1:19" s="206" customFormat="1" ht="15.75" hidden="1" x14ac:dyDescent="0.25">
      <c r="A1595"/>
      <c r="B1595"/>
      <c r="C1595"/>
      <c r="D1595"/>
      <c r="E1595"/>
      <c r="F1595"/>
      <c r="G1595"/>
      <c r="H1595"/>
      <c r="I1595"/>
      <c r="J1595"/>
      <c r="K1595"/>
      <c r="L1595"/>
      <c r="M1595"/>
      <c r="N1595"/>
      <c r="O1595"/>
      <c r="P1595"/>
      <c r="Q1595"/>
      <c r="R1595"/>
      <c r="S1595"/>
    </row>
    <row r="1596" spans="1:19" s="206" customFormat="1" ht="15" hidden="1" customHeight="1" x14ac:dyDescent="0.25">
      <c r="A1596"/>
      <c r="B1596"/>
      <c r="C1596"/>
      <c r="D1596"/>
      <c r="E1596"/>
      <c r="F1596"/>
      <c r="G1596"/>
      <c r="H1596"/>
      <c r="I1596"/>
      <c r="J1596"/>
      <c r="K1596"/>
      <c r="L1596"/>
      <c r="M1596"/>
      <c r="N1596"/>
      <c r="O1596"/>
      <c r="P1596"/>
      <c r="Q1596"/>
      <c r="R1596"/>
      <c r="S1596"/>
    </row>
    <row r="1597" spans="1:19" s="206" customFormat="1" ht="15.75" hidden="1" x14ac:dyDescent="0.25">
      <c r="A1597"/>
      <c r="B1597"/>
      <c r="C1597"/>
      <c r="D1597"/>
      <c r="E1597"/>
      <c r="F1597"/>
      <c r="G1597"/>
      <c r="H1597"/>
      <c r="I1597"/>
      <c r="J1597"/>
      <c r="K1597"/>
      <c r="L1597"/>
      <c r="M1597"/>
      <c r="N1597"/>
      <c r="O1597"/>
      <c r="P1597"/>
      <c r="Q1597"/>
      <c r="R1597"/>
      <c r="S1597"/>
    </row>
    <row r="1598" spans="1:19" s="206" customFormat="1" ht="24" hidden="1" customHeight="1" x14ac:dyDescent="0.25">
      <c r="A1598"/>
      <c r="B1598"/>
      <c r="C1598"/>
      <c r="D1598"/>
      <c r="E1598"/>
      <c r="F1598"/>
      <c r="G1598"/>
      <c r="H1598"/>
      <c r="I1598"/>
      <c r="J1598"/>
      <c r="K1598"/>
      <c r="L1598"/>
      <c r="M1598"/>
      <c r="N1598"/>
      <c r="O1598"/>
      <c r="P1598"/>
      <c r="Q1598"/>
      <c r="R1598"/>
      <c r="S1598"/>
    </row>
    <row r="1599" spans="1:19" s="206" customFormat="1" ht="80.099999999999994" hidden="1" customHeight="1" x14ac:dyDescent="0.25">
      <c r="A1599"/>
      <c r="B1599"/>
      <c r="C1599"/>
      <c r="D1599"/>
      <c r="E1599"/>
      <c r="F1599"/>
      <c r="G1599"/>
      <c r="H1599"/>
      <c r="I1599"/>
      <c r="J1599"/>
      <c r="K1599"/>
      <c r="L1599"/>
      <c r="M1599"/>
      <c r="N1599"/>
      <c r="O1599"/>
      <c r="P1599"/>
      <c r="Q1599"/>
      <c r="R1599"/>
      <c r="S1599"/>
    </row>
    <row r="1600" spans="1:19" s="206" customFormat="1" ht="15.75" hidden="1" x14ac:dyDescent="0.25">
      <c r="A1600"/>
      <c r="B1600"/>
      <c r="C1600"/>
      <c r="D1600"/>
      <c r="E1600"/>
      <c r="F1600"/>
      <c r="G1600"/>
      <c r="H1600"/>
      <c r="I1600"/>
      <c r="J1600"/>
      <c r="K1600"/>
      <c r="L1600"/>
      <c r="M1600"/>
      <c r="N1600"/>
      <c r="O1600"/>
      <c r="P1600"/>
      <c r="Q1600"/>
      <c r="R1600"/>
      <c r="S1600"/>
    </row>
    <row r="1601" spans="1:19" s="206" customFormat="1" ht="15.75" hidden="1" x14ac:dyDescent="0.25">
      <c r="A1601"/>
      <c r="B1601"/>
      <c r="C1601"/>
      <c r="D1601"/>
      <c r="E1601"/>
      <c r="F1601"/>
      <c r="G1601"/>
      <c r="H1601"/>
      <c r="I1601"/>
      <c r="J1601"/>
      <c r="K1601"/>
      <c r="L1601"/>
      <c r="M1601"/>
      <c r="N1601"/>
      <c r="O1601"/>
      <c r="P1601"/>
      <c r="Q1601"/>
      <c r="R1601"/>
      <c r="S1601"/>
    </row>
    <row r="1602" spans="1:19" s="206" customFormat="1" ht="15.75" hidden="1" x14ac:dyDescent="0.25">
      <c r="A1602"/>
      <c r="B1602"/>
      <c r="C1602"/>
      <c r="D1602"/>
      <c r="E1602"/>
      <c r="F1602"/>
      <c r="G1602"/>
      <c r="H1602"/>
      <c r="I1602"/>
      <c r="J1602"/>
      <c r="K1602"/>
      <c r="L1602"/>
      <c r="M1602"/>
      <c r="N1602"/>
      <c r="O1602"/>
      <c r="P1602"/>
      <c r="Q1602"/>
      <c r="R1602"/>
      <c r="S1602"/>
    </row>
    <row r="1603" spans="1:19" s="206" customFormat="1" ht="15.75" hidden="1" x14ac:dyDescent="0.25">
      <c r="A1603"/>
      <c r="B1603"/>
      <c r="C1603"/>
      <c r="D1603"/>
      <c r="E1603"/>
      <c r="F1603"/>
      <c r="G1603"/>
      <c r="H1603"/>
      <c r="I1603"/>
      <c r="J1603"/>
      <c r="K1603"/>
      <c r="L1603"/>
      <c r="M1603"/>
      <c r="N1603"/>
      <c r="O1603"/>
      <c r="P1603"/>
      <c r="Q1603"/>
      <c r="R1603"/>
      <c r="S1603"/>
    </row>
    <row r="1604" spans="1:19" s="206" customFormat="1" ht="15.75" hidden="1" x14ac:dyDescent="0.25">
      <c r="A1604"/>
      <c r="B1604"/>
      <c r="C1604"/>
      <c r="D1604"/>
      <c r="E1604"/>
      <c r="F1604"/>
      <c r="G1604"/>
      <c r="H1604"/>
      <c r="I1604"/>
      <c r="J1604"/>
      <c r="K1604"/>
      <c r="L1604"/>
      <c r="M1604"/>
      <c r="N1604"/>
      <c r="O1604"/>
      <c r="P1604"/>
      <c r="Q1604"/>
      <c r="R1604"/>
      <c r="S1604"/>
    </row>
    <row r="1605" spans="1:19" s="206" customFormat="1" ht="15.75" hidden="1" x14ac:dyDescent="0.25">
      <c r="A1605"/>
      <c r="B1605"/>
      <c r="C1605"/>
      <c r="D1605"/>
      <c r="E1605"/>
      <c r="F1605"/>
      <c r="G1605"/>
      <c r="H1605"/>
      <c r="I1605"/>
      <c r="J1605"/>
      <c r="K1605"/>
      <c r="L1605"/>
      <c r="M1605"/>
      <c r="N1605"/>
      <c r="O1605"/>
      <c r="P1605"/>
      <c r="Q1605"/>
      <c r="R1605"/>
      <c r="S1605"/>
    </row>
    <row r="1606" spans="1:19" s="206" customFormat="1" ht="15.75" hidden="1" x14ac:dyDescent="0.25">
      <c r="A1606"/>
      <c r="B1606"/>
      <c r="C1606"/>
      <c r="D1606"/>
      <c r="E1606"/>
      <c r="F1606"/>
      <c r="G1606"/>
      <c r="H1606"/>
      <c r="I1606"/>
      <c r="J1606"/>
      <c r="K1606"/>
      <c r="L1606"/>
      <c r="M1606"/>
      <c r="N1606"/>
      <c r="O1606"/>
      <c r="P1606"/>
      <c r="Q1606"/>
      <c r="R1606"/>
      <c r="S1606"/>
    </row>
    <row r="1607" spans="1:19" s="206" customFormat="1" ht="15.75" hidden="1" x14ac:dyDescent="0.25">
      <c r="A1607"/>
      <c r="B1607"/>
      <c r="C1607"/>
      <c r="D1607"/>
      <c r="E1607"/>
      <c r="F1607"/>
      <c r="G1607"/>
      <c r="H1607"/>
      <c r="I1607"/>
      <c r="J1607"/>
      <c r="K1607"/>
      <c r="L1607"/>
      <c r="M1607"/>
      <c r="N1607"/>
      <c r="O1607"/>
      <c r="P1607"/>
      <c r="Q1607"/>
      <c r="R1607"/>
      <c r="S1607"/>
    </row>
    <row r="1608" spans="1:19" s="206" customFormat="1" ht="15.75" hidden="1" x14ac:dyDescent="0.25">
      <c r="A1608"/>
      <c r="B1608"/>
      <c r="C1608"/>
      <c r="D1608"/>
      <c r="E1608"/>
      <c r="F1608"/>
      <c r="G1608"/>
      <c r="H1608"/>
      <c r="I1608"/>
      <c r="J1608"/>
      <c r="K1608"/>
      <c r="L1608"/>
      <c r="M1608"/>
      <c r="N1608"/>
      <c r="O1608"/>
      <c r="P1608"/>
      <c r="Q1608"/>
      <c r="R1608"/>
      <c r="S1608"/>
    </row>
    <row r="1609" spans="1:19" s="206" customFormat="1" ht="15.75" hidden="1" x14ac:dyDescent="0.25">
      <c r="A1609"/>
      <c r="B1609"/>
      <c r="C1609"/>
      <c r="D1609"/>
      <c r="E1609"/>
      <c r="F1609"/>
      <c r="G1609"/>
      <c r="H1609"/>
      <c r="I1609"/>
      <c r="J1609"/>
      <c r="K1609"/>
      <c r="L1609"/>
      <c r="M1609"/>
      <c r="N1609"/>
      <c r="O1609"/>
      <c r="P1609"/>
      <c r="Q1609"/>
      <c r="R1609"/>
      <c r="S1609"/>
    </row>
    <row r="1610" spans="1:19" s="206" customFormat="1" ht="15.75" hidden="1" x14ac:dyDescent="0.25">
      <c r="A1610"/>
      <c r="B1610"/>
      <c r="C1610"/>
      <c r="D1610"/>
      <c r="E1610"/>
      <c r="F1610"/>
      <c r="G1610"/>
      <c r="H1610"/>
      <c r="I1610"/>
      <c r="J1610"/>
      <c r="K1610"/>
      <c r="L1610"/>
      <c r="M1610"/>
      <c r="N1610"/>
      <c r="O1610"/>
      <c r="P1610"/>
      <c r="Q1610"/>
      <c r="R1610"/>
      <c r="S1610"/>
    </row>
    <row r="1611" spans="1:19" s="206" customFormat="1" ht="15.75" hidden="1" x14ac:dyDescent="0.25">
      <c r="A1611"/>
      <c r="B1611"/>
      <c r="C1611"/>
      <c r="D1611"/>
      <c r="E1611"/>
      <c r="F1611"/>
      <c r="G1611"/>
      <c r="H1611"/>
      <c r="I1611"/>
      <c r="J1611"/>
      <c r="K1611"/>
      <c r="L1611"/>
      <c r="M1611"/>
      <c r="N1611"/>
      <c r="O1611"/>
      <c r="P1611"/>
      <c r="Q1611"/>
      <c r="R1611"/>
      <c r="S1611"/>
    </row>
    <row r="1612" spans="1:19" s="206" customFormat="1" ht="15.75" hidden="1" x14ac:dyDescent="0.25">
      <c r="A1612"/>
      <c r="B1612"/>
      <c r="C1612"/>
      <c r="D1612"/>
      <c r="E1612"/>
      <c r="F1612"/>
      <c r="G1612"/>
      <c r="H1612"/>
      <c r="I1612"/>
      <c r="J1612"/>
      <c r="K1612"/>
      <c r="L1612"/>
      <c r="M1612"/>
      <c r="N1612"/>
      <c r="O1612"/>
      <c r="P1612"/>
      <c r="Q1612"/>
      <c r="R1612"/>
      <c r="S1612"/>
    </row>
    <row r="1613" spans="1:19" s="206" customFormat="1" ht="15.75" hidden="1" x14ac:dyDescent="0.25">
      <c r="A1613"/>
      <c r="B1613"/>
      <c r="C1613"/>
      <c r="D1613"/>
      <c r="E1613"/>
      <c r="F1613"/>
      <c r="G1613"/>
      <c r="H1613"/>
      <c r="I1613"/>
      <c r="J1613"/>
      <c r="K1613"/>
      <c r="L1613"/>
      <c r="M1613"/>
      <c r="N1613"/>
      <c r="O1613"/>
      <c r="P1613"/>
      <c r="Q1613"/>
      <c r="R1613"/>
      <c r="S1613"/>
    </row>
    <row r="1614" spans="1:19" s="206" customFormat="1" ht="15.75" hidden="1" x14ac:dyDescent="0.25">
      <c r="A1614"/>
      <c r="B1614"/>
      <c r="C1614"/>
      <c r="D1614"/>
      <c r="E1614"/>
      <c r="F1614"/>
      <c r="G1614"/>
      <c r="H1614"/>
      <c r="I1614"/>
      <c r="J1614"/>
      <c r="K1614"/>
      <c r="L1614"/>
      <c r="M1614"/>
      <c r="N1614"/>
      <c r="O1614"/>
      <c r="P1614"/>
      <c r="Q1614"/>
      <c r="R1614"/>
      <c r="S1614"/>
    </row>
    <row r="1615" spans="1:19" s="206" customFormat="1" ht="15.75" hidden="1" x14ac:dyDescent="0.25">
      <c r="A1615"/>
      <c r="B1615"/>
      <c r="C1615"/>
      <c r="D1615"/>
      <c r="E1615"/>
      <c r="F1615"/>
      <c r="G1615"/>
      <c r="H1615"/>
      <c r="I1615"/>
      <c r="J1615"/>
      <c r="K1615"/>
      <c r="L1615"/>
      <c r="M1615"/>
      <c r="N1615"/>
      <c r="O1615"/>
      <c r="P1615"/>
      <c r="Q1615"/>
      <c r="R1615"/>
      <c r="S1615"/>
    </row>
    <row r="1616" spans="1:19" s="206" customFormat="1" ht="15.75" hidden="1" x14ac:dyDescent="0.25">
      <c r="A1616"/>
      <c r="B1616"/>
      <c r="C1616"/>
      <c r="D1616"/>
      <c r="E1616"/>
      <c r="F1616"/>
      <c r="G1616"/>
      <c r="H1616"/>
      <c r="I1616"/>
      <c r="J1616"/>
      <c r="K1616"/>
      <c r="L1616"/>
      <c r="M1616"/>
      <c r="N1616"/>
      <c r="O1616"/>
      <c r="P1616"/>
      <c r="Q1616"/>
      <c r="R1616"/>
      <c r="S1616"/>
    </row>
    <row r="1617" spans="1:19" s="206" customFormat="1" ht="15.75" hidden="1" x14ac:dyDescent="0.25">
      <c r="A1617"/>
      <c r="B1617"/>
      <c r="C1617"/>
      <c r="D1617"/>
      <c r="E1617"/>
      <c r="F1617"/>
      <c r="G1617"/>
      <c r="H1617"/>
      <c r="I1617"/>
      <c r="J1617"/>
      <c r="K1617"/>
      <c r="L1617"/>
      <c r="M1617"/>
      <c r="N1617"/>
      <c r="O1617"/>
      <c r="P1617"/>
      <c r="Q1617"/>
      <c r="R1617"/>
      <c r="S1617"/>
    </row>
    <row r="1618" spans="1:19" s="206" customFormat="1" ht="15.75" hidden="1" x14ac:dyDescent="0.25">
      <c r="A1618"/>
      <c r="B1618"/>
      <c r="C1618"/>
      <c r="D1618"/>
      <c r="E1618"/>
      <c r="F1618"/>
      <c r="G1618"/>
      <c r="H1618"/>
      <c r="I1618"/>
      <c r="J1618"/>
      <c r="K1618"/>
      <c r="L1618"/>
      <c r="M1618"/>
      <c r="N1618"/>
      <c r="O1618"/>
      <c r="P1618"/>
      <c r="Q1618"/>
      <c r="R1618"/>
      <c r="S1618"/>
    </row>
    <row r="1619" spans="1:19" s="206" customFormat="1" ht="15.75" hidden="1" x14ac:dyDescent="0.25">
      <c r="A1619"/>
      <c r="B1619"/>
      <c r="C1619"/>
      <c r="D1619"/>
      <c r="E1619"/>
      <c r="F1619"/>
      <c r="G1619"/>
      <c r="H1619"/>
      <c r="I1619"/>
      <c r="J1619"/>
      <c r="K1619"/>
      <c r="L1619"/>
      <c r="M1619"/>
      <c r="N1619"/>
      <c r="O1619"/>
      <c r="P1619"/>
      <c r="Q1619"/>
      <c r="R1619"/>
      <c r="S1619"/>
    </row>
    <row r="1620" spans="1:19" s="206" customFormat="1" ht="15.75" hidden="1" x14ac:dyDescent="0.25">
      <c r="A1620"/>
      <c r="B1620"/>
      <c r="C1620"/>
      <c r="D1620"/>
      <c r="E1620"/>
      <c r="F1620"/>
      <c r="G1620"/>
      <c r="H1620"/>
      <c r="I1620"/>
      <c r="J1620"/>
      <c r="K1620"/>
      <c r="L1620"/>
      <c r="M1620"/>
      <c r="N1620"/>
      <c r="O1620"/>
      <c r="P1620"/>
      <c r="Q1620"/>
      <c r="R1620"/>
      <c r="S1620"/>
    </row>
    <row r="1621" spans="1:19" s="206" customFormat="1" ht="15.75" hidden="1" x14ac:dyDescent="0.25">
      <c r="A1621"/>
      <c r="B1621"/>
      <c r="C1621"/>
      <c r="D1621"/>
      <c r="E1621"/>
      <c r="F1621"/>
      <c r="G1621"/>
      <c r="H1621"/>
      <c r="I1621"/>
      <c r="J1621"/>
      <c r="K1621"/>
      <c r="L1621"/>
      <c r="M1621"/>
      <c r="N1621"/>
      <c r="O1621"/>
      <c r="P1621"/>
      <c r="Q1621"/>
      <c r="R1621"/>
      <c r="S1621"/>
    </row>
    <row r="1622" spans="1:19" s="206" customFormat="1" ht="15.75" hidden="1" x14ac:dyDescent="0.25">
      <c r="A1622"/>
      <c r="B1622"/>
      <c r="C1622"/>
      <c r="D1622"/>
      <c r="E1622"/>
      <c r="F1622"/>
      <c r="G1622"/>
      <c r="H1622"/>
      <c r="I1622"/>
      <c r="J1622"/>
      <c r="K1622"/>
      <c r="L1622"/>
      <c r="M1622"/>
      <c r="N1622"/>
      <c r="O1622"/>
      <c r="P1622"/>
      <c r="Q1622"/>
      <c r="R1622"/>
      <c r="S1622"/>
    </row>
    <row r="1623" spans="1:19" s="206" customFormat="1" ht="15.75" hidden="1" x14ac:dyDescent="0.25">
      <c r="A1623"/>
      <c r="B1623"/>
      <c r="C1623"/>
      <c r="D1623"/>
      <c r="E1623"/>
      <c r="F1623"/>
      <c r="G1623"/>
      <c r="H1623"/>
      <c r="I1623"/>
      <c r="J1623"/>
      <c r="K1623"/>
      <c r="L1623"/>
      <c r="M1623"/>
      <c r="N1623"/>
      <c r="O1623"/>
      <c r="P1623"/>
      <c r="Q1623"/>
      <c r="R1623"/>
      <c r="S1623"/>
    </row>
    <row r="1624" spans="1:19" s="206" customFormat="1" ht="15.75" hidden="1" x14ac:dyDescent="0.25">
      <c r="A1624"/>
      <c r="B1624"/>
      <c r="C1624"/>
      <c r="D1624"/>
      <c r="E1624"/>
      <c r="F1624"/>
      <c r="G1624"/>
      <c r="H1624"/>
      <c r="I1624"/>
      <c r="J1624"/>
      <c r="K1624"/>
      <c r="L1624"/>
      <c r="M1624"/>
      <c r="N1624"/>
      <c r="O1624"/>
      <c r="P1624"/>
      <c r="Q1624"/>
      <c r="R1624"/>
      <c r="S1624"/>
    </row>
    <row r="1625" spans="1:19" s="206" customFormat="1" ht="15.75" hidden="1" x14ac:dyDescent="0.25">
      <c r="A1625"/>
      <c r="B1625"/>
      <c r="C1625"/>
      <c r="D1625"/>
      <c r="E1625"/>
      <c r="F1625"/>
      <c r="G1625"/>
      <c r="H1625"/>
      <c r="I1625"/>
      <c r="J1625"/>
      <c r="K1625"/>
      <c r="L1625"/>
      <c r="M1625"/>
      <c r="N1625"/>
      <c r="O1625"/>
      <c r="P1625"/>
      <c r="Q1625"/>
      <c r="R1625"/>
      <c r="S1625"/>
    </row>
    <row r="1626" spans="1:19" s="206" customFormat="1" ht="15.75" hidden="1" x14ac:dyDescent="0.25">
      <c r="A1626"/>
      <c r="B1626"/>
      <c r="C1626"/>
      <c r="D1626"/>
      <c r="E1626"/>
      <c r="F1626"/>
      <c r="G1626"/>
      <c r="H1626"/>
      <c r="I1626"/>
      <c r="J1626"/>
      <c r="K1626"/>
      <c r="L1626"/>
      <c r="M1626"/>
      <c r="N1626"/>
      <c r="O1626"/>
      <c r="P1626"/>
      <c r="Q1626"/>
      <c r="R1626"/>
      <c r="S1626"/>
    </row>
    <row r="1627" spans="1:19" s="206" customFormat="1" ht="15.75" hidden="1" x14ac:dyDescent="0.25">
      <c r="A1627"/>
      <c r="B1627"/>
      <c r="C1627"/>
      <c r="D1627"/>
      <c r="E1627"/>
      <c r="F1627"/>
      <c r="G1627"/>
      <c r="H1627"/>
      <c r="I1627"/>
      <c r="J1627"/>
      <c r="K1627"/>
      <c r="L1627"/>
      <c r="M1627"/>
      <c r="N1627"/>
      <c r="O1627"/>
      <c r="P1627"/>
      <c r="Q1627"/>
      <c r="R1627"/>
      <c r="S1627"/>
    </row>
    <row r="1628" spans="1:19" s="206" customFormat="1" ht="15.75" hidden="1" x14ac:dyDescent="0.25">
      <c r="A1628"/>
      <c r="B1628"/>
      <c r="C1628"/>
      <c r="D1628"/>
      <c r="E1628"/>
      <c r="F1628"/>
      <c r="G1628"/>
      <c r="H1628"/>
      <c r="I1628"/>
      <c r="J1628"/>
      <c r="K1628"/>
      <c r="L1628"/>
      <c r="M1628"/>
      <c r="N1628"/>
      <c r="O1628"/>
      <c r="P1628"/>
      <c r="Q1628"/>
      <c r="R1628"/>
      <c r="S1628"/>
    </row>
    <row r="1629" spans="1:19" s="206" customFormat="1" ht="15.75" hidden="1" x14ac:dyDescent="0.25">
      <c r="A1629"/>
      <c r="B1629"/>
      <c r="C1629"/>
      <c r="D1629"/>
      <c r="E1629"/>
      <c r="F1629"/>
      <c r="G1629"/>
      <c r="H1629"/>
      <c r="I1629"/>
      <c r="J1629"/>
      <c r="K1629"/>
      <c r="L1629"/>
      <c r="M1629"/>
      <c r="N1629"/>
      <c r="O1629"/>
      <c r="P1629"/>
      <c r="Q1629"/>
      <c r="R1629"/>
      <c r="S1629"/>
    </row>
    <row r="1630" spans="1:19" s="206" customFormat="1" ht="15.75" hidden="1" x14ac:dyDescent="0.25">
      <c r="A1630"/>
      <c r="B1630"/>
      <c r="C1630"/>
      <c r="D1630"/>
      <c r="E1630"/>
      <c r="F1630"/>
      <c r="G1630"/>
      <c r="H1630"/>
      <c r="I1630"/>
      <c r="J1630"/>
      <c r="K1630"/>
      <c r="L1630"/>
      <c r="M1630"/>
      <c r="N1630"/>
      <c r="O1630"/>
      <c r="P1630"/>
      <c r="Q1630"/>
      <c r="R1630"/>
      <c r="S1630"/>
    </row>
    <row r="1631" spans="1:19" s="206" customFormat="1" ht="15.75" hidden="1" x14ac:dyDescent="0.25">
      <c r="A1631"/>
      <c r="B1631"/>
      <c r="C1631"/>
      <c r="D1631"/>
      <c r="E1631"/>
      <c r="F1631"/>
      <c r="G1631"/>
      <c r="H1631"/>
      <c r="I1631"/>
      <c r="J1631"/>
      <c r="K1631"/>
      <c r="L1631"/>
      <c r="M1631"/>
      <c r="N1631"/>
      <c r="O1631"/>
      <c r="P1631"/>
      <c r="Q1631"/>
      <c r="R1631"/>
      <c r="S1631"/>
    </row>
    <row r="1632" spans="1:19" s="206" customFormat="1" ht="15" hidden="1" customHeight="1" x14ac:dyDescent="0.25">
      <c r="A1632"/>
      <c r="B1632"/>
      <c r="C1632"/>
      <c r="D1632"/>
      <c r="E1632"/>
      <c r="F1632"/>
      <c r="G1632"/>
      <c r="H1632"/>
      <c r="I1632"/>
      <c r="J1632"/>
      <c r="K1632"/>
      <c r="L1632"/>
      <c r="M1632"/>
      <c r="N1632"/>
      <c r="O1632"/>
      <c r="P1632"/>
      <c r="Q1632"/>
      <c r="R1632"/>
      <c r="S1632"/>
    </row>
    <row r="1633" spans="1:19" s="206" customFormat="1" ht="15" hidden="1" customHeight="1" x14ac:dyDescent="0.25">
      <c r="A1633"/>
      <c r="B1633"/>
      <c r="C1633"/>
      <c r="D1633"/>
      <c r="E1633"/>
      <c r="F1633"/>
      <c r="G1633"/>
      <c r="H1633"/>
      <c r="I1633"/>
      <c r="J1633"/>
      <c r="K1633"/>
      <c r="L1633"/>
      <c r="M1633"/>
      <c r="N1633"/>
      <c r="O1633"/>
      <c r="P1633"/>
      <c r="Q1633"/>
      <c r="R1633"/>
      <c r="S1633"/>
    </row>
    <row r="1634" spans="1:19" s="206" customFormat="1" ht="15" hidden="1" customHeight="1" x14ac:dyDescent="0.25">
      <c r="A1634"/>
      <c r="B1634"/>
      <c r="C1634"/>
      <c r="D1634"/>
      <c r="E1634"/>
      <c r="F1634"/>
      <c r="G1634"/>
      <c r="H1634"/>
      <c r="I1634"/>
      <c r="J1634"/>
      <c r="K1634"/>
      <c r="L1634"/>
      <c r="M1634"/>
      <c r="N1634"/>
      <c r="O1634"/>
      <c r="P1634"/>
      <c r="Q1634"/>
      <c r="R1634"/>
      <c r="S1634"/>
    </row>
    <row r="1635" spans="1:19" s="206" customFormat="1" ht="80.099999999999994" hidden="1" customHeight="1" x14ac:dyDescent="0.25">
      <c r="A1635"/>
      <c r="B1635"/>
      <c r="C1635"/>
      <c r="D1635"/>
      <c r="E1635"/>
      <c r="F1635"/>
      <c r="G1635"/>
      <c r="H1635"/>
      <c r="I1635"/>
      <c r="J1635"/>
      <c r="K1635"/>
      <c r="L1635"/>
      <c r="M1635"/>
      <c r="N1635"/>
      <c r="O1635"/>
      <c r="P1635"/>
      <c r="Q1635"/>
      <c r="R1635"/>
      <c r="S1635"/>
    </row>
    <row r="1636" spans="1:19" s="206" customFormat="1" ht="15.75" hidden="1" x14ac:dyDescent="0.25">
      <c r="A1636"/>
      <c r="B1636"/>
      <c r="C1636"/>
      <c r="D1636"/>
      <c r="E1636"/>
      <c r="F1636"/>
      <c r="G1636"/>
      <c r="H1636"/>
      <c r="I1636"/>
      <c r="J1636"/>
      <c r="K1636"/>
      <c r="L1636"/>
      <c r="M1636"/>
      <c r="N1636"/>
      <c r="O1636"/>
      <c r="P1636"/>
      <c r="Q1636"/>
      <c r="R1636"/>
      <c r="S1636"/>
    </row>
    <row r="1637" spans="1:19" s="206" customFormat="1" ht="15.75" hidden="1" x14ac:dyDescent="0.25">
      <c r="A1637"/>
      <c r="B1637"/>
      <c r="C1637"/>
      <c r="D1637"/>
      <c r="E1637"/>
      <c r="F1637"/>
      <c r="G1637"/>
      <c r="H1637"/>
      <c r="I1637"/>
      <c r="J1637"/>
      <c r="K1637"/>
      <c r="L1637"/>
      <c r="M1637"/>
      <c r="N1637"/>
      <c r="O1637"/>
      <c r="P1637"/>
      <c r="Q1637"/>
      <c r="R1637"/>
      <c r="S1637"/>
    </row>
    <row r="1638" spans="1:19" s="206" customFormat="1" ht="15.75" hidden="1" x14ac:dyDescent="0.25">
      <c r="A1638"/>
      <c r="B1638"/>
      <c r="C1638"/>
      <c r="D1638"/>
      <c r="E1638"/>
      <c r="F1638"/>
      <c r="G1638"/>
      <c r="H1638"/>
      <c r="I1638"/>
      <c r="J1638"/>
      <c r="K1638"/>
      <c r="L1638"/>
      <c r="M1638"/>
      <c r="N1638"/>
      <c r="O1638"/>
      <c r="P1638"/>
      <c r="Q1638"/>
      <c r="R1638"/>
      <c r="S1638"/>
    </row>
    <row r="1639" spans="1:19" s="206" customFormat="1" ht="15.75" hidden="1" x14ac:dyDescent="0.25">
      <c r="A1639"/>
      <c r="B1639"/>
      <c r="C1639"/>
      <c r="D1639"/>
      <c r="E1639"/>
      <c r="F1639"/>
      <c r="G1639"/>
      <c r="H1639"/>
      <c r="I1639"/>
      <c r="J1639"/>
      <c r="K1639"/>
      <c r="L1639"/>
      <c r="M1639"/>
      <c r="N1639"/>
      <c r="O1639"/>
      <c r="P1639"/>
      <c r="Q1639"/>
      <c r="R1639"/>
      <c r="S1639"/>
    </row>
    <row r="1640" spans="1:19" s="206" customFormat="1" ht="15.75" hidden="1" x14ac:dyDescent="0.25">
      <c r="A1640"/>
      <c r="B1640"/>
      <c r="C1640"/>
      <c r="D1640"/>
      <c r="E1640"/>
      <c r="F1640"/>
      <c r="G1640"/>
      <c r="H1640"/>
      <c r="I1640"/>
      <c r="J1640"/>
      <c r="K1640"/>
      <c r="L1640"/>
      <c r="M1640"/>
      <c r="N1640"/>
      <c r="O1640"/>
      <c r="P1640"/>
      <c r="Q1640"/>
      <c r="R1640"/>
      <c r="S1640"/>
    </row>
    <row r="1641" spans="1:19" s="206" customFormat="1" ht="15.75" hidden="1" x14ac:dyDescent="0.25">
      <c r="A1641"/>
      <c r="B1641"/>
      <c r="C1641"/>
      <c r="D1641"/>
      <c r="E1641"/>
      <c r="F1641"/>
      <c r="G1641"/>
      <c r="H1641"/>
      <c r="I1641"/>
      <c r="J1641"/>
      <c r="K1641"/>
      <c r="L1641"/>
      <c r="M1641"/>
      <c r="N1641"/>
      <c r="O1641"/>
      <c r="P1641"/>
      <c r="Q1641"/>
      <c r="R1641"/>
      <c r="S1641"/>
    </row>
    <row r="1642" spans="1:19" s="206" customFormat="1" ht="15.75" hidden="1" x14ac:dyDescent="0.25">
      <c r="A1642"/>
      <c r="B1642"/>
      <c r="C1642"/>
      <c r="D1642"/>
      <c r="E1642"/>
      <c r="F1642"/>
      <c r="G1642"/>
      <c r="H1642"/>
      <c r="I1642"/>
      <c r="J1642"/>
      <c r="K1642"/>
      <c r="L1642"/>
      <c r="M1642"/>
      <c r="N1642"/>
      <c r="O1642"/>
      <c r="P1642"/>
      <c r="Q1642"/>
      <c r="R1642"/>
      <c r="S1642"/>
    </row>
    <row r="1643" spans="1:19" s="206" customFormat="1" ht="15.75" hidden="1" x14ac:dyDescent="0.25">
      <c r="A1643"/>
      <c r="B1643"/>
      <c r="C1643"/>
      <c r="D1643"/>
      <c r="E1643"/>
      <c r="F1643"/>
      <c r="G1643"/>
      <c r="H1643"/>
      <c r="I1643"/>
      <c r="J1643"/>
      <c r="K1643"/>
      <c r="L1643"/>
      <c r="M1643"/>
      <c r="N1643"/>
      <c r="O1643"/>
      <c r="P1643"/>
      <c r="Q1643"/>
      <c r="R1643"/>
      <c r="S1643"/>
    </row>
    <row r="1644" spans="1:19" s="206" customFormat="1" ht="15.75" hidden="1" x14ac:dyDescent="0.25">
      <c r="A1644"/>
      <c r="B1644"/>
      <c r="C1644"/>
      <c r="D1644"/>
      <c r="E1644"/>
      <c r="F1644"/>
      <c r="G1644"/>
      <c r="H1644"/>
      <c r="I1644"/>
      <c r="J1644"/>
      <c r="K1644"/>
      <c r="L1644"/>
      <c r="M1644"/>
      <c r="N1644"/>
      <c r="O1644"/>
      <c r="P1644"/>
      <c r="Q1644"/>
      <c r="R1644"/>
      <c r="S1644"/>
    </row>
    <row r="1645" spans="1:19" s="206" customFormat="1" ht="15.75" hidden="1" x14ac:dyDescent="0.25">
      <c r="A1645"/>
      <c r="B1645"/>
      <c r="C1645"/>
      <c r="D1645"/>
      <c r="E1645"/>
      <c r="F1645"/>
      <c r="G1645"/>
      <c r="H1645"/>
      <c r="I1645"/>
      <c r="J1645"/>
      <c r="K1645"/>
      <c r="L1645"/>
      <c r="M1645"/>
      <c r="N1645"/>
      <c r="O1645"/>
      <c r="P1645"/>
      <c r="Q1645"/>
      <c r="R1645"/>
      <c r="S1645"/>
    </row>
    <row r="1646" spans="1:19" s="206" customFormat="1" ht="15.75" hidden="1" x14ac:dyDescent="0.25">
      <c r="A1646"/>
      <c r="B1646"/>
      <c r="C1646"/>
      <c r="D1646"/>
      <c r="E1646"/>
      <c r="F1646"/>
      <c r="G1646"/>
      <c r="H1646"/>
      <c r="I1646"/>
      <c r="J1646"/>
      <c r="K1646"/>
      <c r="L1646"/>
      <c r="M1646"/>
      <c r="N1646"/>
      <c r="O1646"/>
      <c r="P1646"/>
      <c r="Q1646"/>
      <c r="R1646"/>
      <c r="S1646"/>
    </row>
    <row r="1647" spans="1:19" s="206" customFormat="1" ht="15.75" hidden="1" x14ac:dyDescent="0.25">
      <c r="A1647"/>
      <c r="B1647"/>
      <c r="C1647"/>
      <c r="D1647"/>
      <c r="E1647"/>
      <c r="F1647"/>
      <c r="G1647"/>
      <c r="H1647"/>
      <c r="I1647"/>
      <c r="J1647"/>
      <c r="K1647"/>
      <c r="L1647"/>
      <c r="M1647"/>
      <c r="N1647"/>
      <c r="O1647"/>
      <c r="P1647"/>
      <c r="Q1647"/>
      <c r="R1647"/>
      <c r="S1647"/>
    </row>
    <row r="1648" spans="1:19" s="206" customFormat="1" ht="15.75" hidden="1" x14ac:dyDescent="0.25">
      <c r="A1648"/>
      <c r="B1648"/>
      <c r="C1648"/>
      <c r="D1648"/>
      <c r="E1648"/>
      <c r="F1648"/>
      <c r="G1648"/>
      <c r="H1648"/>
      <c r="I1648"/>
      <c r="J1648"/>
      <c r="K1648"/>
      <c r="L1648"/>
      <c r="M1648"/>
      <c r="N1648"/>
      <c r="O1648"/>
      <c r="P1648"/>
      <c r="Q1648"/>
      <c r="R1648"/>
      <c r="S1648"/>
    </row>
    <row r="1649" spans="1:19" s="206" customFormat="1" ht="15.75" hidden="1" x14ac:dyDescent="0.25">
      <c r="A1649"/>
      <c r="B1649"/>
      <c r="C1649"/>
      <c r="D1649"/>
      <c r="E1649"/>
      <c r="F1649"/>
      <c r="G1649"/>
      <c r="H1649"/>
      <c r="I1649"/>
      <c r="J1649"/>
      <c r="K1649"/>
      <c r="L1649"/>
      <c r="M1649"/>
      <c r="N1649"/>
      <c r="O1649"/>
      <c r="P1649"/>
      <c r="Q1649"/>
      <c r="R1649"/>
      <c r="S1649"/>
    </row>
    <row r="1650" spans="1:19" s="206" customFormat="1" ht="15.75" hidden="1" x14ac:dyDescent="0.25">
      <c r="A1650"/>
      <c r="B1650"/>
      <c r="C1650"/>
      <c r="D1650"/>
      <c r="E1650"/>
      <c r="F1650"/>
      <c r="G1650"/>
      <c r="H1650"/>
      <c r="I1650"/>
      <c r="J1650"/>
      <c r="K1650"/>
      <c r="L1650"/>
      <c r="M1650"/>
      <c r="N1650"/>
      <c r="O1650"/>
      <c r="P1650"/>
      <c r="Q1650"/>
      <c r="R1650"/>
      <c r="S1650"/>
    </row>
    <row r="1651" spans="1:19" s="206" customFormat="1" ht="15.75" hidden="1" x14ac:dyDescent="0.25">
      <c r="A1651"/>
      <c r="B1651"/>
      <c r="C1651"/>
      <c r="D1651"/>
      <c r="E1651"/>
      <c r="F1651"/>
      <c r="G1651"/>
      <c r="H1651"/>
      <c r="I1651"/>
      <c r="J1651"/>
      <c r="K1651"/>
      <c r="L1651"/>
      <c r="M1651"/>
      <c r="N1651"/>
      <c r="O1651"/>
      <c r="P1651"/>
      <c r="Q1651"/>
      <c r="R1651"/>
      <c r="S1651"/>
    </row>
    <row r="1652" spans="1:19" s="206" customFormat="1" ht="15.75" hidden="1" x14ac:dyDescent="0.25">
      <c r="A1652"/>
      <c r="B1652"/>
      <c r="C1652"/>
      <c r="D1652"/>
      <c r="E1652"/>
      <c r="F1652"/>
      <c r="G1652"/>
      <c r="H1652"/>
      <c r="I1652"/>
      <c r="J1652"/>
      <c r="K1652"/>
      <c r="L1652"/>
      <c r="M1652"/>
      <c r="N1652"/>
      <c r="O1652"/>
      <c r="P1652"/>
      <c r="Q1652"/>
      <c r="R1652"/>
      <c r="S1652"/>
    </row>
    <row r="1653" spans="1:19" s="206" customFormat="1" ht="15.75" hidden="1" x14ac:dyDescent="0.25">
      <c r="A1653"/>
      <c r="B1653"/>
      <c r="C1653"/>
      <c r="D1653"/>
      <c r="E1653"/>
      <c r="F1653"/>
      <c r="G1653"/>
      <c r="H1653"/>
      <c r="I1653"/>
      <c r="J1653"/>
      <c r="K1653"/>
      <c r="L1653"/>
      <c r="M1653"/>
      <c r="N1653"/>
      <c r="O1653"/>
      <c r="P1653"/>
      <c r="Q1653"/>
      <c r="R1653"/>
      <c r="S1653"/>
    </row>
    <row r="1654" spans="1:19" s="206" customFormat="1" ht="15.75" hidden="1" x14ac:dyDescent="0.25">
      <c r="A1654"/>
      <c r="B1654"/>
      <c r="C1654"/>
      <c r="D1654"/>
      <c r="E1654"/>
      <c r="F1654"/>
      <c r="G1654"/>
      <c r="H1654"/>
      <c r="I1654"/>
      <c r="J1654"/>
      <c r="K1654"/>
      <c r="L1654"/>
      <c r="M1654"/>
      <c r="N1654"/>
      <c r="O1654"/>
      <c r="P1654"/>
      <c r="Q1654"/>
      <c r="R1654"/>
      <c r="S1654"/>
    </row>
    <row r="1655" spans="1:19" s="206" customFormat="1" ht="15.75" hidden="1" x14ac:dyDescent="0.25">
      <c r="A1655"/>
      <c r="B1655"/>
      <c r="C1655"/>
      <c r="D1655"/>
      <c r="E1655"/>
      <c r="F1655"/>
      <c r="G1655"/>
      <c r="H1655"/>
      <c r="I1655"/>
      <c r="J1655"/>
      <c r="K1655"/>
      <c r="L1655"/>
      <c r="M1655"/>
      <c r="N1655"/>
      <c r="O1655"/>
      <c r="P1655"/>
      <c r="Q1655"/>
      <c r="R1655"/>
      <c r="S1655"/>
    </row>
    <row r="1656" spans="1:19" s="206" customFormat="1" ht="15" hidden="1" customHeight="1" x14ac:dyDescent="0.25">
      <c r="A1656"/>
      <c r="B1656"/>
      <c r="C1656"/>
      <c r="D1656"/>
      <c r="E1656"/>
      <c r="F1656"/>
      <c r="G1656"/>
      <c r="H1656"/>
      <c r="I1656"/>
      <c r="J1656"/>
      <c r="K1656"/>
      <c r="L1656"/>
      <c r="M1656"/>
      <c r="N1656"/>
      <c r="O1656"/>
      <c r="P1656"/>
      <c r="Q1656"/>
      <c r="R1656"/>
      <c r="S1656"/>
    </row>
    <row r="1657" spans="1:19" s="206" customFormat="1" ht="15" hidden="1" customHeight="1" x14ac:dyDescent="0.25">
      <c r="A1657"/>
      <c r="B1657"/>
      <c r="C1657"/>
      <c r="D1657"/>
      <c r="E1657"/>
      <c r="F1657"/>
      <c r="G1657"/>
      <c r="H1657"/>
      <c r="I1657"/>
      <c r="J1657"/>
      <c r="K1657"/>
      <c r="L1657"/>
      <c r="M1657"/>
      <c r="N1657"/>
      <c r="O1657"/>
      <c r="P1657"/>
      <c r="Q1657"/>
      <c r="R1657"/>
      <c r="S1657"/>
    </row>
    <row r="1658" spans="1:19" s="206" customFormat="1" ht="15.75" hidden="1" x14ac:dyDescent="0.25">
      <c r="A1658"/>
      <c r="B1658"/>
      <c r="C1658"/>
      <c r="D1658"/>
      <c r="E1658"/>
      <c r="F1658"/>
      <c r="G1658"/>
      <c r="H1658"/>
      <c r="I1658"/>
      <c r="J1658"/>
      <c r="K1658"/>
      <c r="L1658"/>
      <c r="M1658"/>
      <c r="N1658"/>
      <c r="O1658"/>
      <c r="P1658"/>
      <c r="Q1658"/>
      <c r="R1658"/>
      <c r="S1658"/>
    </row>
    <row r="1659" spans="1:19" s="206" customFormat="1" ht="37.5" hidden="1" customHeight="1" x14ac:dyDescent="0.25">
      <c r="A1659"/>
      <c r="B1659"/>
      <c r="C1659"/>
      <c r="D1659"/>
      <c r="E1659"/>
      <c r="F1659"/>
      <c r="G1659"/>
      <c r="H1659"/>
      <c r="I1659"/>
      <c r="J1659"/>
      <c r="K1659"/>
      <c r="L1659"/>
      <c r="M1659"/>
      <c r="N1659"/>
      <c r="O1659"/>
      <c r="P1659"/>
      <c r="Q1659"/>
      <c r="R1659"/>
      <c r="S1659"/>
    </row>
    <row r="1660" spans="1:19" s="206" customFormat="1" ht="80.099999999999994" hidden="1" customHeight="1" x14ac:dyDescent="0.25">
      <c r="A1660"/>
      <c r="B1660"/>
      <c r="C1660"/>
      <c r="D1660"/>
      <c r="E1660"/>
      <c r="F1660"/>
      <c r="G1660"/>
      <c r="H1660"/>
      <c r="I1660"/>
      <c r="J1660"/>
      <c r="K1660"/>
      <c r="L1660"/>
      <c r="M1660"/>
      <c r="N1660"/>
      <c r="O1660"/>
      <c r="P1660"/>
      <c r="Q1660"/>
      <c r="R1660"/>
      <c r="S1660"/>
    </row>
    <row r="1661" spans="1:19" s="206" customFormat="1" ht="15.75" hidden="1" x14ac:dyDescent="0.25">
      <c r="A1661"/>
      <c r="B1661"/>
      <c r="C1661"/>
      <c r="D1661"/>
      <c r="E1661"/>
      <c r="F1661"/>
      <c r="G1661"/>
      <c r="H1661"/>
      <c r="I1661"/>
      <c r="J1661"/>
      <c r="K1661"/>
      <c r="L1661"/>
      <c r="M1661"/>
      <c r="N1661"/>
      <c r="O1661"/>
      <c r="P1661"/>
      <c r="Q1661"/>
      <c r="R1661"/>
      <c r="S1661"/>
    </row>
    <row r="1662" spans="1:19" s="206" customFormat="1" ht="15" hidden="1" customHeight="1" x14ac:dyDescent="0.25">
      <c r="A1662"/>
      <c r="B1662"/>
      <c r="C1662"/>
      <c r="D1662"/>
      <c r="E1662"/>
      <c r="F1662"/>
      <c r="G1662"/>
      <c r="H1662"/>
      <c r="I1662"/>
      <c r="J1662"/>
      <c r="K1662"/>
      <c r="L1662"/>
      <c r="M1662"/>
      <c r="N1662"/>
      <c r="O1662"/>
      <c r="P1662"/>
      <c r="Q1662"/>
      <c r="R1662"/>
      <c r="S1662"/>
    </row>
    <row r="1663" spans="1:19" s="206" customFormat="1" ht="15.75" hidden="1" x14ac:dyDescent="0.25">
      <c r="A1663"/>
      <c r="B1663"/>
      <c r="C1663"/>
      <c r="D1663"/>
      <c r="E1663"/>
      <c r="F1663"/>
      <c r="G1663"/>
      <c r="H1663"/>
      <c r="I1663"/>
      <c r="J1663"/>
      <c r="K1663"/>
      <c r="L1663"/>
      <c r="M1663"/>
      <c r="N1663"/>
      <c r="O1663"/>
      <c r="P1663"/>
      <c r="Q1663"/>
      <c r="R1663"/>
      <c r="S1663"/>
    </row>
    <row r="1664" spans="1:19" s="206" customFormat="1" ht="24" hidden="1" customHeight="1" x14ac:dyDescent="0.25">
      <c r="A1664"/>
      <c r="B1664"/>
      <c r="C1664"/>
      <c r="D1664"/>
      <c r="E1664"/>
      <c r="F1664"/>
      <c r="G1664"/>
      <c r="H1664"/>
      <c r="I1664"/>
      <c r="J1664"/>
      <c r="K1664"/>
      <c r="L1664"/>
      <c r="M1664"/>
      <c r="N1664"/>
      <c r="O1664"/>
      <c r="P1664"/>
      <c r="Q1664"/>
      <c r="R1664"/>
      <c r="S1664"/>
    </row>
    <row r="1665" spans="1:19" s="206" customFormat="1" ht="80.099999999999994" hidden="1" customHeight="1" x14ac:dyDescent="0.25">
      <c r="A1665"/>
      <c r="B1665"/>
      <c r="C1665"/>
      <c r="D1665"/>
      <c r="E1665"/>
      <c r="F1665"/>
      <c r="G1665"/>
      <c r="H1665"/>
      <c r="I1665"/>
      <c r="J1665"/>
      <c r="K1665"/>
      <c r="L1665"/>
      <c r="M1665"/>
      <c r="N1665"/>
      <c r="O1665"/>
      <c r="P1665"/>
      <c r="Q1665"/>
      <c r="R1665"/>
      <c r="S1665"/>
    </row>
    <row r="1666" spans="1:19" s="206" customFormat="1" ht="15.75" hidden="1" x14ac:dyDescent="0.25">
      <c r="A1666"/>
      <c r="B1666"/>
      <c r="C1666"/>
      <c r="D1666"/>
      <c r="E1666"/>
      <c r="F1666"/>
      <c r="G1666"/>
      <c r="H1666"/>
      <c r="I1666"/>
      <c r="J1666"/>
      <c r="K1666"/>
      <c r="L1666"/>
      <c r="M1666"/>
      <c r="N1666"/>
      <c r="O1666"/>
      <c r="P1666"/>
      <c r="Q1666"/>
      <c r="R1666"/>
      <c r="S1666"/>
    </row>
    <row r="1667" spans="1:19" s="206" customFormat="1" ht="15.75" hidden="1" x14ac:dyDescent="0.25">
      <c r="A1667"/>
      <c r="B1667"/>
      <c r="C1667"/>
      <c r="D1667"/>
      <c r="E1667"/>
      <c r="F1667"/>
      <c r="G1667"/>
      <c r="H1667"/>
      <c r="I1667"/>
      <c r="J1667"/>
      <c r="K1667"/>
      <c r="L1667"/>
      <c r="M1667"/>
      <c r="N1667"/>
      <c r="O1667"/>
      <c r="P1667"/>
      <c r="Q1667"/>
      <c r="R1667"/>
      <c r="S1667"/>
    </row>
    <row r="1668" spans="1:19" ht="15.75" x14ac:dyDescent="0.25">
      <c r="A1668"/>
      <c r="B1668"/>
      <c r="C1668"/>
      <c r="D1668"/>
      <c r="E1668"/>
      <c r="F1668"/>
      <c r="G1668"/>
      <c r="H1668"/>
      <c r="I1668"/>
      <c r="J1668"/>
      <c r="K1668"/>
      <c r="L1668"/>
      <c r="M1668"/>
      <c r="N1668"/>
      <c r="O1668"/>
      <c r="P1668"/>
      <c r="Q1668"/>
      <c r="R1668"/>
      <c r="S1668"/>
    </row>
    <row r="1669" spans="1:19" ht="15.75" x14ac:dyDescent="0.25">
      <c r="A1669"/>
      <c r="B1669"/>
      <c r="C1669"/>
      <c r="D1669"/>
      <c r="E1669"/>
      <c r="F1669"/>
      <c r="G1669"/>
      <c r="H1669"/>
      <c r="I1669"/>
      <c r="J1669"/>
      <c r="K1669"/>
      <c r="L1669"/>
      <c r="M1669"/>
      <c r="N1669"/>
      <c r="O1669"/>
      <c r="P1669"/>
      <c r="Q1669"/>
      <c r="R1669"/>
      <c r="S1669"/>
    </row>
    <row r="1670" spans="1:19" ht="15.75" x14ac:dyDescent="0.25">
      <c r="A1670"/>
      <c r="B1670"/>
      <c r="C1670"/>
      <c r="D1670"/>
      <c r="E1670"/>
      <c r="F1670"/>
      <c r="G1670"/>
      <c r="H1670"/>
      <c r="I1670"/>
      <c r="J1670"/>
      <c r="K1670"/>
      <c r="L1670"/>
      <c r="M1670"/>
      <c r="N1670"/>
      <c r="O1670"/>
      <c r="P1670"/>
      <c r="Q1670"/>
      <c r="R1670"/>
      <c r="S1670"/>
    </row>
    <row r="1671" spans="1:19" ht="15.75" x14ac:dyDescent="0.25">
      <c r="A1671"/>
      <c r="B1671"/>
      <c r="C1671"/>
      <c r="D1671"/>
      <c r="E1671"/>
      <c r="F1671"/>
      <c r="G1671"/>
      <c r="H1671"/>
      <c r="I1671"/>
      <c r="J1671"/>
      <c r="K1671"/>
      <c r="L1671"/>
      <c r="M1671"/>
      <c r="N1671"/>
      <c r="O1671"/>
      <c r="P1671"/>
      <c r="Q1671"/>
      <c r="R1671"/>
      <c r="S1671"/>
    </row>
    <row r="1672" spans="1:19" ht="15.75" x14ac:dyDescent="0.25">
      <c r="A1672"/>
      <c r="B1672"/>
      <c r="C1672"/>
      <c r="D1672"/>
      <c r="E1672"/>
      <c r="F1672"/>
      <c r="G1672"/>
      <c r="H1672"/>
      <c r="I1672"/>
      <c r="J1672"/>
      <c r="K1672"/>
      <c r="L1672"/>
      <c r="M1672"/>
      <c r="N1672"/>
      <c r="O1672"/>
      <c r="P1672"/>
      <c r="Q1672"/>
      <c r="R1672"/>
      <c r="S1672"/>
    </row>
    <row r="1673" spans="1:19" ht="15.75" x14ac:dyDescent="0.25">
      <c r="A1673"/>
      <c r="B1673"/>
      <c r="C1673"/>
      <c r="D1673"/>
      <c r="E1673"/>
      <c r="F1673"/>
      <c r="G1673"/>
      <c r="H1673"/>
      <c r="I1673"/>
      <c r="J1673"/>
      <c r="K1673"/>
      <c r="L1673"/>
      <c r="M1673"/>
      <c r="N1673"/>
      <c r="O1673"/>
      <c r="P1673"/>
      <c r="Q1673"/>
      <c r="R1673"/>
      <c r="S1673"/>
    </row>
    <row r="1674" spans="1:19" ht="15.75" x14ac:dyDescent="0.25">
      <c r="A1674"/>
      <c r="B1674"/>
      <c r="C1674"/>
      <c r="D1674"/>
      <c r="E1674"/>
      <c r="F1674"/>
      <c r="G1674"/>
      <c r="H1674"/>
      <c r="I1674"/>
      <c r="J1674"/>
      <c r="K1674"/>
      <c r="L1674"/>
      <c r="M1674"/>
      <c r="N1674"/>
      <c r="O1674"/>
      <c r="P1674"/>
      <c r="Q1674"/>
      <c r="R1674"/>
      <c r="S1674"/>
    </row>
    <row r="1675" spans="1:19" ht="15.75" x14ac:dyDescent="0.25">
      <c r="A1675"/>
      <c r="B1675"/>
      <c r="C1675"/>
      <c r="D1675"/>
      <c r="E1675"/>
      <c r="F1675"/>
      <c r="G1675"/>
      <c r="H1675"/>
      <c r="I1675"/>
      <c r="J1675"/>
      <c r="K1675"/>
      <c r="L1675"/>
      <c r="M1675"/>
      <c r="N1675"/>
      <c r="O1675"/>
      <c r="P1675"/>
      <c r="Q1675"/>
      <c r="R1675"/>
      <c r="S1675"/>
    </row>
    <row r="1676" spans="1:19" ht="15.75" x14ac:dyDescent="0.25">
      <c r="B1676"/>
      <c r="C1676"/>
      <c r="D1676"/>
      <c r="E1676"/>
      <c r="F1676"/>
      <c r="G1676"/>
      <c r="H1676"/>
      <c r="I1676"/>
      <c r="J1676"/>
      <c r="K1676"/>
      <c r="L1676"/>
      <c r="M1676"/>
      <c r="N1676"/>
      <c r="O1676"/>
      <c r="P1676"/>
      <c r="Q1676"/>
      <c r="R1676"/>
    </row>
    <row r="1677" spans="1:19" ht="15.75" x14ac:dyDescent="0.25">
      <c r="B1677"/>
      <c r="C1677"/>
      <c r="D1677"/>
      <c r="E1677"/>
      <c r="F1677"/>
      <c r="G1677"/>
      <c r="H1677"/>
      <c r="I1677"/>
      <c r="J1677"/>
      <c r="K1677"/>
      <c r="L1677"/>
      <c r="M1677"/>
      <c r="N1677"/>
      <c r="O1677"/>
      <c r="P1677"/>
      <c r="Q1677"/>
      <c r="R1677"/>
    </row>
    <row r="1678" spans="1:19" ht="15.75" x14ac:dyDescent="0.25">
      <c r="B1678"/>
      <c r="C1678"/>
      <c r="D1678"/>
      <c r="E1678"/>
      <c r="F1678"/>
      <c r="G1678"/>
      <c r="H1678"/>
      <c r="I1678"/>
      <c r="J1678"/>
      <c r="K1678"/>
      <c r="L1678"/>
      <c r="M1678"/>
      <c r="N1678"/>
      <c r="O1678"/>
      <c r="P1678"/>
      <c r="Q1678"/>
      <c r="R1678"/>
    </row>
    <row r="1679" spans="1:19" ht="15.75" x14ac:dyDescent="0.25">
      <c r="B1679"/>
      <c r="C1679"/>
      <c r="D1679"/>
      <c r="E1679"/>
      <c r="F1679"/>
      <c r="G1679"/>
      <c r="H1679"/>
      <c r="I1679"/>
      <c r="J1679"/>
      <c r="K1679"/>
      <c r="L1679"/>
      <c r="M1679"/>
      <c r="N1679"/>
      <c r="O1679"/>
      <c r="P1679"/>
      <c r="Q1679"/>
      <c r="R1679"/>
    </row>
    <row r="1680" spans="1:19" ht="15.75" x14ac:dyDescent="0.25">
      <c r="B1680"/>
      <c r="C1680"/>
      <c r="D1680"/>
      <c r="E1680"/>
      <c r="F1680"/>
      <c r="G1680"/>
      <c r="H1680"/>
      <c r="I1680"/>
      <c r="J1680"/>
      <c r="K1680"/>
      <c r="L1680"/>
      <c r="M1680"/>
      <c r="N1680"/>
      <c r="O1680"/>
      <c r="P1680"/>
      <c r="Q1680"/>
      <c r="R1680"/>
    </row>
    <row r="1681" spans="2:18" ht="15.75" x14ac:dyDescent="0.25">
      <c r="B1681"/>
      <c r="C1681"/>
      <c r="D1681"/>
      <c r="E1681"/>
      <c r="F1681"/>
      <c r="G1681"/>
      <c r="H1681"/>
      <c r="I1681"/>
      <c r="J1681"/>
      <c r="K1681"/>
      <c r="L1681"/>
      <c r="M1681"/>
      <c r="N1681"/>
      <c r="O1681"/>
      <c r="P1681"/>
      <c r="Q1681"/>
      <c r="R1681"/>
    </row>
    <row r="1682" spans="2:18" ht="15.75" x14ac:dyDescent="0.25">
      <c r="B1682"/>
      <c r="C1682"/>
      <c r="D1682"/>
      <c r="E1682"/>
      <c r="F1682"/>
      <c r="G1682"/>
      <c r="H1682"/>
      <c r="I1682"/>
      <c r="J1682"/>
      <c r="K1682"/>
      <c r="L1682"/>
      <c r="M1682"/>
      <c r="N1682"/>
      <c r="O1682"/>
      <c r="P1682"/>
      <c r="Q1682"/>
      <c r="R1682"/>
    </row>
    <row r="1683" spans="2:18" ht="15.75" x14ac:dyDescent="0.25">
      <c r="B1683"/>
      <c r="C1683"/>
      <c r="D1683"/>
      <c r="E1683"/>
      <c r="F1683"/>
      <c r="G1683"/>
      <c r="H1683"/>
      <c r="I1683"/>
      <c r="J1683"/>
      <c r="K1683"/>
      <c r="L1683"/>
      <c r="M1683"/>
      <c r="N1683"/>
      <c r="O1683"/>
      <c r="P1683"/>
      <c r="Q1683"/>
      <c r="R1683"/>
    </row>
    <row r="1684" spans="2:18" ht="15.75" x14ac:dyDescent="0.25">
      <c r="B1684"/>
      <c r="C1684"/>
      <c r="D1684"/>
      <c r="E1684"/>
      <c r="F1684"/>
      <c r="G1684"/>
      <c r="H1684"/>
      <c r="I1684"/>
      <c r="J1684"/>
      <c r="K1684"/>
      <c r="L1684"/>
      <c r="M1684"/>
      <c r="N1684"/>
      <c r="O1684"/>
      <c r="P1684"/>
      <c r="Q1684"/>
      <c r="R1684"/>
    </row>
    <row r="1685" spans="2:18" ht="15.75" x14ac:dyDescent="0.25">
      <c r="B1685"/>
      <c r="C1685"/>
      <c r="D1685"/>
      <c r="E1685"/>
      <c r="F1685"/>
      <c r="G1685"/>
      <c r="H1685"/>
      <c r="I1685"/>
      <c r="J1685"/>
      <c r="K1685"/>
      <c r="L1685"/>
      <c r="M1685"/>
      <c r="N1685"/>
      <c r="O1685"/>
      <c r="P1685"/>
      <c r="Q1685"/>
      <c r="R1685"/>
    </row>
    <row r="1686" spans="2:18" ht="15.75" x14ac:dyDescent="0.25">
      <c r="B1686"/>
      <c r="C1686"/>
      <c r="D1686"/>
      <c r="E1686"/>
      <c r="F1686"/>
      <c r="G1686"/>
      <c r="H1686"/>
      <c r="I1686"/>
      <c r="J1686"/>
      <c r="K1686"/>
      <c r="L1686"/>
      <c r="M1686"/>
      <c r="N1686"/>
      <c r="O1686"/>
      <c r="P1686"/>
      <c r="Q1686"/>
      <c r="R1686"/>
    </row>
    <row r="1687" spans="2:18" ht="15.75" x14ac:dyDescent="0.25">
      <c r="B1687"/>
      <c r="C1687"/>
      <c r="D1687"/>
      <c r="E1687"/>
      <c r="F1687"/>
      <c r="G1687"/>
      <c r="H1687"/>
      <c r="I1687"/>
      <c r="J1687"/>
      <c r="K1687"/>
      <c r="L1687"/>
      <c r="M1687"/>
      <c r="N1687"/>
      <c r="O1687"/>
      <c r="P1687"/>
      <c r="Q1687"/>
      <c r="R1687"/>
    </row>
    <row r="1688" spans="2:18" ht="15.75" x14ac:dyDescent="0.25">
      <c r="B1688"/>
      <c r="C1688"/>
      <c r="D1688"/>
      <c r="E1688"/>
      <c r="F1688"/>
      <c r="G1688"/>
      <c r="H1688"/>
      <c r="I1688"/>
      <c r="J1688"/>
      <c r="K1688"/>
      <c r="L1688"/>
      <c r="M1688"/>
      <c r="N1688"/>
      <c r="O1688"/>
      <c r="P1688"/>
      <c r="Q1688"/>
      <c r="R1688"/>
    </row>
    <row r="1689" spans="2:18" ht="15.75" x14ac:dyDescent="0.25">
      <c r="B1689"/>
      <c r="C1689"/>
      <c r="D1689"/>
      <c r="E1689"/>
      <c r="F1689"/>
      <c r="G1689"/>
      <c r="H1689"/>
      <c r="I1689"/>
      <c r="J1689"/>
      <c r="K1689"/>
      <c r="L1689"/>
      <c r="M1689"/>
      <c r="N1689"/>
      <c r="O1689"/>
      <c r="P1689"/>
      <c r="Q1689"/>
      <c r="R1689"/>
    </row>
    <row r="1690" spans="2:18" ht="15.75" x14ac:dyDescent="0.25">
      <c r="B1690"/>
      <c r="C1690"/>
      <c r="D1690"/>
      <c r="E1690"/>
      <c r="F1690"/>
      <c r="G1690"/>
      <c r="H1690"/>
      <c r="I1690"/>
      <c r="J1690"/>
      <c r="K1690"/>
      <c r="L1690"/>
      <c r="M1690"/>
      <c r="N1690"/>
      <c r="O1690"/>
      <c r="P1690"/>
      <c r="Q1690"/>
      <c r="R1690"/>
    </row>
    <row r="1691" spans="2:18" ht="15.75" x14ac:dyDescent="0.25">
      <c r="B1691"/>
      <c r="C1691"/>
      <c r="D1691"/>
      <c r="E1691"/>
      <c r="F1691"/>
      <c r="G1691"/>
      <c r="H1691"/>
      <c r="I1691"/>
      <c r="J1691"/>
      <c r="K1691"/>
      <c r="L1691"/>
      <c r="M1691"/>
      <c r="N1691"/>
      <c r="O1691"/>
      <c r="P1691"/>
      <c r="Q1691"/>
      <c r="R1691"/>
    </row>
    <row r="1692" spans="2:18" ht="15.75" x14ac:dyDescent="0.25">
      <c r="B1692"/>
      <c r="C1692"/>
      <c r="D1692"/>
      <c r="E1692"/>
      <c r="F1692"/>
      <c r="G1692"/>
      <c r="H1692"/>
      <c r="I1692"/>
      <c r="J1692"/>
      <c r="K1692"/>
      <c r="L1692"/>
      <c r="M1692"/>
      <c r="N1692"/>
      <c r="O1692"/>
      <c r="P1692"/>
      <c r="Q1692"/>
      <c r="R1692"/>
    </row>
    <row r="1693" spans="2:18" ht="15.75" x14ac:dyDescent="0.25">
      <c r="B1693"/>
      <c r="C1693"/>
      <c r="D1693"/>
      <c r="E1693"/>
      <c r="F1693"/>
      <c r="G1693"/>
      <c r="H1693"/>
      <c r="I1693"/>
      <c r="J1693"/>
      <c r="K1693"/>
      <c r="L1693"/>
      <c r="M1693"/>
      <c r="N1693"/>
      <c r="O1693"/>
      <c r="P1693"/>
      <c r="Q1693"/>
      <c r="R1693"/>
    </row>
    <row r="1694" spans="2:18" ht="15.75" x14ac:dyDescent="0.25">
      <c r="B1694"/>
      <c r="C1694"/>
      <c r="D1694"/>
      <c r="E1694"/>
      <c r="F1694"/>
      <c r="G1694"/>
      <c r="H1694"/>
      <c r="I1694"/>
      <c r="J1694"/>
      <c r="K1694"/>
      <c r="L1694"/>
      <c r="M1694"/>
      <c r="N1694"/>
      <c r="O1694"/>
      <c r="P1694"/>
      <c r="Q1694"/>
      <c r="R1694"/>
    </row>
    <row r="1695" spans="2:18" ht="15.75" x14ac:dyDescent="0.25">
      <c r="B1695"/>
      <c r="C1695"/>
      <c r="D1695"/>
      <c r="E1695"/>
      <c r="F1695"/>
      <c r="G1695"/>
      <c r="H1695"/>
      <c r="I1695"/>
      <c r="J1695"/>
      <c r="K1695"/>
      <c r="L1695"/>
      <c r="M1695"/>
      <c r="N1695"/>
      <c r="O1695"/>
      <c r="P1695"/>
      <c r="Q1695"/>
      <c r="R1695"/>
    </row>
    <row r="1696" spans="2:18" ht="15.75" x14ac:dyDescent="0.25">
      <c r="B1696"/>
      <c r="C1696"/>
      <c r="D1696"/>
      <c r="E1696"/>
      <c r="F1696"/>
      <c r="G1696"/>
      <c r="H1696"/>
      <c r="I1696"/>
      <c r="J1696"/>
      <c r="K1696"/>
      <c r="L1696"/>
      <c r="M1696"/>
      <c r="N1696"/>
      <c r="O1696"/>
      <c r="P1696"/>
      <c r="Q1696"/>
      <c r="R1696"/>
    </row>
    <row r="1697" spans="2:18" ht="15.75" x14ac:dyDescent="0.25">
      <c r="B1697"/>
      <c r="C1697"/>
      <c r="D1697"/>
      <c r="E1697"/>
      <c r="F1697"/>
      <c r="G1697"/>
      <c r="H1697"/>
      <c r="I1697"/>
      <c r="J1697"/>
      <c r="K1697"/>
      <c r="L1697"/>
      <c r="M1697"/>
      <c r="N1697"/>
      <c r="O1697"/>
      <c r="P1697"/>
      <c r="Q1697"/>
      <c r="R1697"/>
    </row>
    <row r="1698" spans="2:18" ht="15.75" x14ac:dyDescent="0.25">
      <c r="B1698"/>
      <c r="C1698"/>
      <c r="D1698"/>
      <c r="E1698"/>
      <c r="F1698"/>
      <c r="G1698"/>
      <c r="H1698"/>
      <c r="I1698"/>
      <c r="J1698"/>
      <c r="K1698"/>
      <c r="L1698"/>
      <c r="M1698"/>
      <c r="N1698"/>
      <c r="O1698"/>
      <c r="P1698"/>
      <c r="Q1698"/>
      <c r="R1698"/>
    </row>
    <row r="1699" spans="2:18" ht="15.75" x14ac:dyDescent="0.25">
      <c r="B1699"/>
      <c r="C1699"/>
      <c r="D1699"/>
      <c r="E1699"/>
      <c r="F1699"/>
      <c r="G1699"/>
      <c r="H1699"/>
      <c r="I1699"/>
      <c r="J1699"/>
      <c r="K1699"/>
      <c r="L1699"/>
      <c r="M1699"/>
      <c r="N1699"/>
      <c r="O1699"/>
      <c r="P1699"/>
      <c r="Q1699"/>
      <c r="R1699"/>
    </row>
    <row r="1700" spans="2:18" ht="15.75" x14ac:dyDescent="0.25">
      <c r="B1700"/>
      <c r="C1700"/>
      <c r="D1700"/>
      <c r="E1700"/>
      <c r="F1700"/>
      <c r="G1700"/>
      <c r="H1700"/>
      <c r="I1700"/>
      <c r="J1700"/>
      <c r="K1700"/>
      <c r="L1700"/>
      <c r="M1700"/>
      <c r="N1700"/>
      <c r="O1700"/>
      <c r="P1700"/>
      <c r="Q1700"/>
      <c r="R1700"/>
    </row>
    <row r="1701" spans="2:18" ht="15.75" x14ac:dyDescent="0.25">
      <c r="B1701"/>
      <c r="C1701"/>
      <c r="D1701"/>
      <c r="E1701"/>
      <c r="F1701"/>
      <c r="G1701"/>
      <c r="H1701"/>
      <c r="I1701"/>
      <c r="J1701"/>
      <c r="K1701"/>
      <c r="L1701"/>
      <c r="M1701"/>
      <c r="N1701"/>
      <c r="O1701"/>
      <c r="P1701"/>
      <c r="Q1701"/>
      <c r="R1701"/>
    </row>
    <row r="1702" spans="2:18" ht="15.75" x14ac:dyDescent="0.25">
      <c r="B1702"/>
      <c r="C1702"/>
      <c r="D1702"/>
      <c r="E1702"/>
      <c r="F1702"/>
      <c r="G1702"/>
      <c r="H1702"/>
      <c r="I1702"/>
      <c r="J1702"/>
      <c r="K1702"/>
      <c r="L1702"/>
      <c r="M1702"/>
      <c r="N1702"/>
      <c r="O1702"/>
      <c r="P1702"/>
      <c r="Q1702"/>
      <c r="R1702"/>
    </row>
    <row r="1703" spans="2:18" ht="15.75" x14ac:dyDescent="0.25">
      <c r="B1703"/>
      <c r="C1703"/>
      <c r="D1703"/>
      <c r="E1703"/>
      <c r="F1703"/>
      <c r="G1703"/>
      <c r="H1703"/>
      <c r="I1703"/>
      <c r="J1703"/>
      <c r="K1703"/>
      <c r="L1703"/>
      <c r="M1703"/>
      <c r="N1703"/>
      <c r="O1703"/>
      <c r="P1703"/>
      <c r="Q1703"/>
      <c r="R1703"/>
    </row>
    <row r="1704" spans="2:18" ht="15.75" x14ac:dyDescent="0.25">
      <c r="B1704"/>
      <c r="C1704"/>
      <c r="D1704"/>
      <c r="E1704"/>
      <c r="F1704"/>
      <c r="G1704"/>
      <c r="H1704"/>
      <c r="I1704"/>
      <c r="J1704"/>
      <c r="K1704"/>
      <c r="L1704"/>
      <c r="M1704"/>
      <c r="N1704"/>
      <c r="O1704"/>
      <c r="P1704"/>
      <c r="Q1704"/>
      <c r="R1704"/>
    </row>
    <row r="1705" spans="2:18" ht="15.75" x14ac:dyDescent="0.25">
      <c r="B1705"/>
      <c r="C1705"/>
      <c r="D1705"/>
      <c r="E1705"/>
      <c r="F1705"/>
      <c r="G1705"/>
      <c r="H1705"/>
      <c r="I1705"/>
      <c r="J1705"/>
      <c r="K1705"/>
      <c r="L1705"/>
      <c r="M1705"/>
      <c r="N1705"/>
      <c r="O1705"/>
      <c r="P1705"/>
      <c r="Q1705"/>
      <c r="R1705"/>
    </row>
    <row r="1706" spans="2:18" ht="15.75" x14ac:dyDescent="0.25">
      <c r="B1706"/>
      <c r="C1706"/>
      <c r="D1706"/>
      <c r="E1706"/>
      <c r="F1706"/>
      <c r="G1706"/>
      <c r="H1706"/>
      <c r="I1706"/>
      <c r="J1706"/>
      <c r="K1706"/>
      <c r="L1706"/>
      <c r="M1706"/>
      <c r="N1706"/>
      <c r="O1706"/>
      <c r="P1706"/>
      <c r="Q1706"/>
      <c r="R1706"/>
    </row>
    <row r="1707" spans="2:18" ht="15.75" x14ac:dyDescent="0.25">
      <c r="B1707"/>
      <c r="C1707"/>
      <c r="D1707"/>
      <c r="E1707"/>
      <c r="F1707"/>
      <c r="G1707"/>
      <c r="H1707"/>
      <c r="I1707"/>
      <c r="J1707"/>
      <c r="K1707"/>
      <c r="L1707"/>
      <c r="M1707"/>
      <c r="N1707"/>
      <c r="O1707"/>
      <c r="P1707"/>
      <c r="Q1707"/>
      <c r="R1707"/>
    </row>
    <row r="1708" spans="2:18" ht="15.75" x14ac:dyDescent="0.25">
      <c r="B1708"/>
      <c r="C1708"/>
      <c r="D1708"/>
      <c r="E1708"/>
      <c r="F1708"/>
      <c r="G1708"/>
      <c r="H1708"/>
      <c r="I1708"/>
      <c r="J1708"/>
      <c r="K1708"/>
      <c r="L1708"/>
      <c r="M1708"/>
      <c r="N1708"/>
      <c r="O1708"/>
      <c r="P1708"/>
      <c r="Q1708"/>
      <c r="R1708"/>
    </row>
    <row r="1709" spans="2:18" ht="15.75" x14ac:dyDescent="0.25">
      <c r="B1709"/>
      <c r="C1709"/>
      <c r="D1709"/>
      <c r="E1709"/>
      <c r="F1709"/>
      <c r="G1709"/>
      <c r="H1709"/>
      <c r="I1709"/>
      <c r="J1709"/>
      <c r="K1709"/>
      <c r="L1709"/>
      <c r="M1709"/>
      <c r="N1709"/>
      <c r="O1709"/>
      <c r="P1709"/>
      <c r="Q1709"/>
      <c r="R1709"/>
    </row>
    <row r="1710" spans="2:18" ht="15.75" x14ac:dyDescent="0.25">
      <c r="B1710"/>
      <c r="C1710"/>
      <c r="D1710"/>
      <c r="E1710"/>
      <c r="F1710"/>
      <c r="G1710"/>
      <c r="H1710"/>
      <c r="I1710"/>
      <c r="J1710"/>
      <c r="K1710"/>
      <c r="L1710"/>
      <c r="M1710"/>
      <c r="N1710"/>
      <c r="O1710"/>
      <c r="P1710"/>
      <c r="Q1710"/>
      <c r="R1710"/>
    </row>
    <row r="1711" spans="2:18" ht="15.75" x14ac:dyDescent="0.25">
      <c r="B1711"/>
      <c r="C1711"/>
      <c r="D1711"/>
      <c r="E1711"/>
      <c r="F1711"/>
      <c r="G1711"/>
      <c r="H1711"/>
      <c r="I1711"/>
      <c r="J1711"/>
      <c r="K1711"/>
      <c r="L1711"/>
      <c r="M1711"/>
      <c r="N1711"/>
      <c r="O1711"/>
      <c r="P1711"/>
      <c r="Q1711"/>
      <c r="R1711"/>
    </row>
    <row r="1712" spans="2:18" ht="15.75" x14ac:dyDescent="0.25">
      <c r="B1712"/>
      <c r="C1712"/>
      <c r="D1712"/>
      <c r="E1712"/>
      <c r="F1712"/>
      <c r="G1712"/>
      <c r="H1712"/>
      <c r="I1712"/>
      <c r="J1712"/>
      <c r="K1712"/>
      <c r="L1712"/>
      <c r="M1712"/>
      <c r="N1712"/>
      <c r="O1712"/>
      <c r="P1712"/>
      <c r="Q1712"/>
      <c r="R1712"/>
    </row>
    <row r="1713" spans="2:18" ht="15.75" x14ac:dyDescent="0.25">
      <c r="B1713"/>
      <c r="C1713"/>
      <c r="D1713"/>
      <c r="E1713"/>
      <c r="F1713"/>
      <c r="G1713"/>
      <c r="H1713"/>
      <c r="I1713"/>
      <c r="J1713"/>
      <c r="K1713"/>
      <c r="L1713"/>
      <c r="M1713"/>
      <c r="N1713"/>
      <c r="O1713"/>
      <c r="P1713"/>
      <c r="Q1713"/>
      <c r="R1713"/>
    </row>
    <row r="1714" spans="2:18" ht="15.75" x14ac:dyDescent="0.25">
      <c r="B1714"/>
      <c r="C1714"/>
      <c r="D1714"/>
      <c r="E1714"/>
      <c r="F1714"/>
      <c r="G1714"/>
      <c r="H1714"/>
      <c r="I1714"/>
      <c r="J1714"/>
      <c r="K1714"/>
      <c r="L1714"/>
      <c r="M1714"/>
      <c r="N1714"/>
      <c r="O1714"/>
      <c r="P1714"/>
      <c r="Q1714"/>
      <c r="R1714"/>
    </row>
    <row r="1715" spans="2:18" ht="15.75" x14ac:dyDescent="0.25">
      <c r="B1715"/>
      <c r="C1715"/>
      <c r="D1715"/>
      <c r="E1715"/>
      <c r="F1715"/>
      <c r="G1715"/>
      <c r="H1715"/>
      <c r="I1715"/>
      <c r="J1715"/>
      <c r="K1715"/>
      <c r="L1715"/>
      <c r="M1715"/>
      <c r="N1715"/>
      <c r="O1715"/>
      <c r="P1715"/>
      <c r="Q1715"/>
      <c r="R1715"/>
    </row>
    <row r="1716" spans="2:18" ht="15.75" x14ac:dyDescent="0.25">
      <c r="B1716"/>
      <c r="C1716"/>
      <c r="D1716"/>
      <c r="E1716"/>
      <c r="F1716"/>
      <c r="G1716"/>
      <c r="H1716"/>
      <c r="I1716"/>
      <c r="J1716"/>
      <c r="K1716"/>
      <c r="L1716"/>
      <c r="M1716"/>
      <c r="N1716"/>
      <c r="O1716"/>
      <c r="P1716"/>
      <c r="Q1716"/>
      <c r="R1716"/>
    </row>
    <row r="1717" spans="2:18" ht="15.75" x14ac:dyDescent="0.25">
      <c r="B1717"/>
      <c r="C1717"/>
      <c r="D1717"/>
      <c r="E1717"/>
      <c r="F1717"/>
      <c r="G1717"/>
      <c r="H1717"/>
      <c r="I1717"/>
      <c r="J1717"/>
      <c r="K1717"/>
      <c r="L1717"/>
      <c r="M1717"/>
      <c r="N1717"/>
      <c r="O1717"/>
      <c r="P1717"/>
      <c r="Q1717"/>
      <c r="R1717"/>
    </row>
    <row r="1718" spans="2:18" ht="15.75" x14ac:dyDescent="0.25">
      <c r="B1718"/>
      <c r="C1718"/>
      <c r="D1718"/>
      <c r="E1718"/>
      <c r="F1718"/>
      <c r="G1718"/>
      <c r="H1718"/>
      <c r="I1718"/>
      <c r="J1718"/>
      <c r="K1718"/>
      <c r="L1718"/>
      <c r="M1718"/>
      <c r="N1718"/>
      <c r="O1718"/>
      <c r="P1718"/>
      <c r="Q1718"/>
      <c r="R1718"/>
    </row>
    <row r="1719" spans="2:18" ht="15.75" x14ac:dyDescent="0.25">
      <c r="B1719"/>
      <c r="C1719"/>
      <c r="D1719"/>
      <c r="E1719"/>
      <c r="F1719"/>
      <c r="G1719"/>
      <c r="H1719"/>
      <c r="I1719"/>
      <c r="J1719"/>
      <c r="K1719"/>
      <c r="L1719"/>
      <c r="M1719"/>
      <c r="N1719"/>
      <c r="O1719"/>
      <c r="P1719"/>
      <c r="Q1719"/>
      <c r="R1719"/>
    </row>
    <row r="1720" spans="2:18" ht="15.75" x14ac:dyDescent="0.25">
      <c r="B1720"/>
      <c r="C1720"/>
      <c r="D1720"/>
      <c r="E1720"/>
      <c r="F1720"/>
      <c r="G1720"/>
      <c r="H1720"/>
      <c r="I1720"/>
      <c r="J1720"/>
      <c r="K1720"/>
      <c r="L1720"/>
      <c r="M1720"/>
      <c r="N1720"/>
      <c r="O1720"/>
      <c r="P1720"/>
      <c r="Q1720"/>
      <c r="R1720"/>
    </row>
    <row r="1721" spans="2:18" ht="15.75" x14ac:dyDescent="0.25">
      <c r="B1721"/>
      <c r="C1721"/>
      <c r="D1721"/>
      <c r="E1721"/>
      <c r="F1721"/>
      <c r="G1721"/>
      <c r="H1721"/>
      <c r="I1721"/>
      <c r="J1721"/>
      <c r="K1721"/>
      <c r="L1721"/>
      <c r="M1721"/>
      <c r="N1721"/>
      <c r="O1721"/>
      <c r="P1721"/>
      <c r="Q1721"/>
      <c r="R1721"/>
    </row>
    <row r="1722" spans="2:18" ht="15.75" x14ac:dyDescent="0.25">
      <c r="B1722"/>
      <c r="C1722"/>
      <c r="D1722"/>
      <c r="E1722"/>
      <c r="F1722"/>
      <c r="G1722"/>
      <c r="H1722"/>
      <c r="I1722"/>
      <c r="J1722"/>
      <c r="K1722"/>
      <c r="L1722"/>
      <c r="M1722"/>
      <c r="N1722"/>
      <c r="O1722"/>
      <c r="P1722"/>
      <c r="Q1722"/>
      <c r="R1722"/>
    </row>
    <row r="1723" spans="2:18" ht="15.75" x14ac:dyDescent="0.25">
      <c r="B1723"/>
      <c r="C1723"/>
      <c r="D1723"/>
      <c r="E1723"/>
      <c r="F1723"/>
      <c r="G1723"/>
      <c r="H1723"/>
      <c r="I1723"/>
      <c r="J1723"/>
      <c r="K1723"/>
      <c r="L1723"/>
      <c r="M1723"/>
      <c r="N1723"/>
      <c r="O1723"/>
      <c r="P1723"/>
      <c r="Q1723"/>
      <c r="R1723"/>
    </row>
    <row r="1724" spans="2:18" ht="15.75" x14ac:dyDescent="0.25">
      <c r="B1724"/>
      <c r="C1724"/>
      <c r="D1724"/>
      <c r="E1724"/>
      <c r="F1724"/>
      <c r="G1724"/>
      <c r="H1724"/>
      <c r="I1724"/>
      <c r="J1724"/>
      <c r="K1724"/>
      <c r="L1724"/>
      <c r="M1724"/>
      <c r="N1724"/>
      <c r="O1724"/>
      <c r="P1724"/>
      <c r="Q1724"/>
      <c r="R1724"/>
    </row>
    <row r="1725" spans="2:18" ht="15.75" x14ac:dyDescent="0.25">
      <c r="B1725"/>
      <c r="C1725"/>
      <c r="D1725"/>
      <c r="E1725"/>
      <c r="F1725"/>
      <c r="G1725"/>
      <c r="H1725"/>
      <c r="I1725"/>
      <c r="J1725"/>
      <c r="K1725"/>
      <c r="L1725"/>
      <c r="M1725"/>
      <c r="N1725"/>
      <c r="O1725"/>
      <c r="P1725"/>
      <c r="Q1725"/>
      <c r="R1725"/>
    </row>
    <row r="1726" spans="2:18" ht="15.75" x14ac:dyDescent="0.25">
      <c r="B1726"/>
      <c r="C1726"/>
      <c r="D1726"/>
      <c r="E1726"/>
      <c r="F1726"/>
      <c r="G1726"/>
      <c r="H1726"/>
      <c r="I1726"/>
      <c r="J1726"/>
      <c r="K1726"/>
      <c r="L1726"/>
      <c r="M1726"/>
      <c r="N1726"/>
      <c r="O1726"/>
      <c r="P1726"/>
      <c r="Q1726"/>
      <c r="R1726"/>
    </row>
    <row r="1727" spans="2:18" ht="15.75" x14ac:dyDescent="0.25">
      <c r="B1727"/>
      <c r="C1727"/>
      <c r="D1727"/>
      <c r="E1727"/>
      <c r="F1727"/>
      <c r="G1727"/>
      <c r="H1727"/>
      <c r="I1727"/>
      <c r="J1727"/>
      <c r="K1727"/>
      <c r="L1727"/>
      <c r="M1727"/>
      <c r="N1727"/>
      <c r="O1727"/>
      <c r="P1727"/>
      <c r="Q1727"/>
      <c r="R1727"/>
    </row>
    <row r="1728" spans="2:18" ht="15.75" x14ac:dyDescent="0.25">
      <c r="B1728"/>
      <c r="C1728"/>
      <c r="D1728"/>
      <c r="E1728"/>
      <c r="F1728"/>
      <c r="G1728"/>
      <c r="H1728"/>
      <c r="I1728"/>
      <c r="J1728"/>
      <c r="K1728"/>
      <c r="L1728"/>
      <c r="M1728"/>
      <c r="N1728"/>
      <c r="O1728"/>
      <c r="P1728"/>
      <c r="Q1728"/>
      <c r="R1728"/>
    </row>
    <row r="1729" spans="2:18" ht="15.75" x14ac:dyDescent="0.25">
      <c r="B1729"/>
      <c r="C1729"/>
      <c r="D1729"/>
      <c r="E1729"/>
      <c r="F1729"/>
      <c r="G1729"/>
      <c r="H1729"/>
      <c r="I1729"/>
      <c r="J1729"/>
      <c r="K1729"/>
      <c r="L1729"/>
      <c r="M1729"/>
      <c r="N1729"/>
      <c r="O1729"/>
      <c r="P1729"/>
      <c r="Q1729"/>
      <c r="R1729"/>
    </row>
    <row r="1730" spans="2:18" ht="15.75" x14ac:dyDescent="0.25">
      <c r="B1730"/>
      <c r="C1730"/>
      <c r="D1730"/>
      <c r="E1730"/>
      <c r="F1730"/>
      <c r="G1730"/>
      <c r="H1730"/>
      <c r="I1730"/>
      <c r="J1730"/>
      <c r="K1730"/>
      <c r="L1730"/>
      <c r="M1730"/>
      <c r="N1730"/>
      <c r="O1730"/>
      <c r="P1730"/>
      <c r="Q1730"/>
      <c r="R1730"/>
    </row>
    <row r="1731" spans="2:18" ht="15.75" x14ac:dyDescent="0.25">
      <c r="B1731"/>
      <c r="C1731"/>
      <c r="D1731"/>
      <c r="E1731"/>
      <c r="F1731"/>
      <c r="G1731"/>
      <c r="H1731"/>
      <c r="I1731"/>
      <c r="J1731"/>
      <c r="K1731"/>
      <c r="L1731"/>
      <c r="M1731"/>
      <c r="N1731"/>
      <c r="O1731"/>
      <c r="P1731"/>
      <c r="Q1731"/>
      <c r="R1731"/>
    </row>
    <row r="1732" spans="2:18" ht="15.75" x14ac:dyDescent="0.25">
      <c r="B1732"/>
      <c r="C1732"/>
      <c r="D1732"/>
      <c r="E1732"/>
      <c r="F1732"/>
      <c r="G1732"/>
      <c r="H1732"/>
      <c r="I1732"/>
      <c r="J1732"/>
      <c r="K1732"/>
      <c r="L1732"/>
      <c r="M1732"/>
      <c r="N1732"/>
      <c r="O1732"/>
      <c r="P1732"/>
      <c r="Q1732"/>
      <c r="R1732"/>
    </row>
    <row r="1733" spans="2:18" ht="15.75" x14ac:dyDescent="0.25">
      <c r="B1733"/>
      <c r="C1733"/>
      <c r="D1733"/>
      <c r="E1733"/>
      <c r="F1733"/>
      <c r="G1733"/>
      <c r="H1733"/>
      <c r="I1733"/>
      <c r="J1733"/>
      <c r="K1733"/>
      <c r="L1733"/>
      <c r="M1733"/>
      <c r="N1733"/>
      <c r="O1733"/>
      <c r="P1733"/>
      <c r="Q1733"/>
      <c r="R1733"/>
    </row>
    <row r="1734" spans="2:18" ht="15.75" x14ac:dyDescent="0.25">
      <c r="B1734"/>
      <c r="C1734"/>
      <c r="D1734"/>
      <c r="E1734"/>
      <c r="F1734"/>
      <c r="G1734"/>
      <c r="H1734"/>
      <c r="I1734"/>
      <c r="J1734"/>
      <c r="K1734"/>
      <c r="L1734"/>
      <c r="M1734"/>
      <c r="N1734"/>
      <c r="O1734"/>
      <c r="P1734"/>
      <c r="Q1734"/>
      <c r="R1734"/>
    </row>
    <row r="1735" spans="2:18" ht="15.75" x14ac:dyDescent="0.25">
      <c r="B1735"/>
      <c r="C1735"/>
      <c r="D1735"/>
      <c r="E1735"/>
      <c r="F1735"/>
      <c r="G1735"/>
      <c r="H1735"/>
      <c r="I1735"/>
      <c r="J1735"/>
      <c r="K1735"/>
      <c r="L1735"/>
      <c r="M1735"/>
      <c r="N1735"/>
      <c r="O1735"/>
      <c r="P1735"/>
      <c r="Q1735"/>
      <c r="R1735"/>
    </row>
    <row r="1736" spans="2:18" ht="15.75" x14ac:dyDescent="0.25">
      <c r="B1736"/>
      <c r="C1736"/>
      <c r="D1736"/>
      <c r="E1736"/>
      <c r="F1736"/>
      <c r="G1736"/>
      <c r="H1736"/>
      <c r="I1736"/>
      <c r="J1736"/>
      <c r="K1736"/>
      <c r="L1736"/>
      <c r="M1736"/>
      <c r="N1736"/>
      <c r="O1736"/>
      <c r="P1736"/>
      <c r="Q1736"/>
      <c r="R1736"/>
    </row>
    <row r="1737" spans="2:18" ht="15.75" x14ac:dyDescent="0.25">
      <c r="B1737"/>
      <c r="C1737"/>
      <c r="D1737"/>
      <c r="E1737"/>
      <c r="F1737"/>
      <c r="G1737"/>
      <c r="H1737"/>
      <c r="I1737"/>
      <c r="J1737"/>
      <c r="K1737"/>
      <c r="L1737"/>
      <c r="M1737"/>
      <c r="N1737"/>
      <c r="O1737"/>
      <c r="P1737"/>
      <c r="Q1737"/>
      <c r="R1737"/>
    </row>
    <row r="1738" spans="2:18" ht="15.75" x14ac:dyDescent="0.25">
      <c r="B1738"/>
      <c r="C1738"/>
      <c r="D1738"/>
      <c r="E1738"/>
      <c r="F1738"/>
      <c r="G1738"/>
      <c r="H1738"/>
      <c r="I1738"/>
      <c r="J1738"/>
      <c r="K1738"/>
      <c r="L1738"/>
      <c r="M1738"/>
      <c r="N1738"/>
      <c r="O1738"/>
      <c r="P1738"/>
      <c r="Q1738"/>
      <c r="R1738"/>
    </row>
    <row r="1739" spans="2:18" ht="15.75" x14ac:dyDescent="0.25">
      <c r="B1739"/>
      <c r="C1739"/>
      <c r="D1739"/>
      <c r="E1739"/>
      <c r="F1739"/>
      <c r="G1739"/>
      <c r="H1739"/>
      <c r="I1739"/>
      <c r="J1739"/>
      <c r="K1739"/>
      <c r="L1739"/>
      <c r="M1739"/>
      <c r="N1739"/>
      <c r="O1739"/>
      <c r="P1739"/>
      <c r="Q1739"/>
      <c r="R1739"/>
    </row>
    <row r="1740" spans="2:18" ht="15.75" x14ac:dyDescent="0.25">
      <c r="B1740"/>
      <c r="C1740"/>
      <c r="D1740"/>
      <c r="E1740"/>
      <c r="F1740"/>
      <c r="G1740"/>
      <c r="H1740"/>
      <c r="I1740"/>
      <c r="J1740"/>
      <c r="K1740"/>
      <c r="L1740"/>
      <c r="M1740"/>
      <c r="N1740"/>
      <c r="O1740"/>
      <c r="P1740"/>
      <c r="Q1740"/>
      <c r="R1740"/>
    </row>
    <row r="1741" spans="2:18" ht="15.75" x14ac:dyDescent="0.25">
      <c r="B1741"/>
      <c r="C1741"/>
      <c r="D1741"/>
      <c r="E1741"/>
      <c r="F1741"/>
      <c r="G1741"/>
      <c r="H1741"/>
      <c r="I1741"/>
      <c r="J1741"/>
      <c r="K1741"/>
      <c r="L1741"/>
      <c r="M1741"/>
      <c r="N1741"/>
      <c r="O1741"/>
      <c r="P1741"/>
      <c r="Q1741"/>
      <c r="R1741"/>
    </row>
    <row r="1742" spans="2:18" ht="15.75" x14ac:dyDescent="0.25">
      <c r="B1742"/>
      <c r="C1742"/>
      <c r="D1742"/>
      <c r="E1742"/>
      <c r="F1742"/>
      <c r="G1742"/>
      <c r="H1742"/>
      <c r="I1742"/>
      <c r="J1742"/>
      <c r="K1742"/>
      <c r="L1742"/>
      <c r="M1742"/>
      <c r="N1742"/>
      <c r="O1742"/>
      <c r="P1742"/>
      <c r="Q1742"/>
      <c r="R1742"/>
    </row>
    <row r="1743" spans="2:18" ht="15.75" x14ac:dyDescent="0.25">
      <c r="B1743"/>
      <c r="C1743"/>
      <c r="D1743"/>
      <c r="E1743"/>
      <c r="F1743"/>
      <c r="G1743"/>
      <c r="H1743"/>
      <c r="I1743"/>
      <c r="J1743"/>
      <c r="K1743"/>
      <c r="L1743"/>
      <c r="M1743"/>
      <c r="N1743"/>
      <c r="O1743"/>
      <c r="P1743"/>
      <c r="Q1743"/>
      <c r="R1743"/>
    </row>
    <row r="1744" spans="2:18" ht="15.75" x14ac:dyDescent="0.25">
      <c r="B1744"/>
      <c r="C1744"/>
      <c r="D1744"/>
      <c r="E1744"/>
      <c r="F1744"/>
      <c r="G1744"/>
      <c r="H1744"/>
      <c r="I1744"/>
      <c r="J1744"/>
      <c r="K1744"/>
      <c r="L1744"/>
      <c r="M1744"/>
      <c r="N1744"/>
      <c r="O1744"/>
      <c r="P1744"/>
      <c r="Q1744"/>
      <c r="R1744"/>
    </row>
    <row r="1745" spans="2:18" ht="15.75" x14ac:dyDescent="0.25">
      <c r="B1745"/>
      <c r="C1745"/>
      <c r="D1745"/>
      <c r="E1745"/>
      <c r="F1745"/>
      <c r="G1745"/>
      <c r="H1745"/>
      <c r="I1745"/>
      <c r="J1745"/>
      <c r="K1745"/>
      <c r="L1745"/>
      <c r="M1745"/>
      <c r="N1745"/>
      <c r="O1745"/>
      <c r="P1745"/>
      <c r="Q1745"/>
      <c r="R1745"/>
    </row>
    <row r="1746" spans="2:18" ht="15.75" x14ac:dyDescent="0.25">
      <c r="B1746"/>
      <c r="C1746"/>
      <c r="D1746"/>
      <c r="E1746"/>
      <c r="F1746"/>
      <c r="G1746"/>
      <c r="H1746"/>
      <c r="I1746"/>
      <c r="J1746"/>
      <c r="K1746"/>
      <c r="L1746"/>
      <c r="M1746"/>
      <c r="N1746"/>
      <c r="O1746"/>
      <c r="P1746"/>
      <c r="Q1746"/>
      <c r="R1746"/>
    </row>
    <row r="1747" spans="2:18" ht="15.75" x14ac:dyDescent="0.25">
      <c r="B1747"/>
      <c r="C1747"/>
      <c r="D1747"/>
      <c r="E1747"/>
      <c r="F1747"/>
      <c r="G1747"/>
      <c r="H1747"/>
      <c r="I1747"/>
      <c r="J1747"/>
      <c r="K1747"/>
      <c r="L1747"/>
      <c r="M1747"/>
      <c r="N1747"/>
      <c r="O1747"/>
      <c r="P1747"/>
      <c r="Q1747"/>
      <c r="R1747"/>
    </row>
    <row r="1748" spans="2:18" ht="15.75" x14ac:dyDescent="0.25">
      <c r="B1748"/>
      <c r="C1748"/>
      <c r="D1748"/>
      <c r="E1748"/>
      <c r="F1748"/>
      <c r="G1748"/>
      <c r="H1748"/>
      <c r="I1748"/>
      <c r="J1748"/>
      <c r="K1748"/>
      <c r="L1748"/>
      <c r="M1748"/>
      <c r="N1748"/>
      <c r="O1748"/>
      <c r="P1748"/>
      <c r="Q1748"/>
      <c r="R1748"/>
    </row>
  </sheetData>
  <sheetProtection algorithmName="SHA-512" hashValue="R+Z53wHJJsW4aH8TuZXOGiP5/5iszIHirtRrmsFNhBiYN9LoSO6Uj6DTXsTzCPPTAPXzENEkncFPrGLGsTOGwg==" saltValue="q1gDnNT57McKUjyvqNgtFg==" spinCount="100000" sheet="1" selectLockedCells="1"/>
  <sortState xmlns:xlrd2="http://schemas.microsoft.com/office/spreadsheetml/2017/richdata2" ref="X13:X16">
    <sortCondition ref="X13:X16"/>
  </sortState>
  <mergeCells count="78">
    <mergeCell ref="N83:R83"/>
    <mergeCell ref="D84:G84"/>
    <mergeCell ref="D85:G85"/>
    <mergeCell ref="L88:P88"/>
    <mergeCell ref="B116:R116"/>
    <mergeCell ref="D83:G83"/>
    <mergeCell ref="B144:R144"/>
    <mergeCell ref="J133:N133"/>
    <mergeCell ref="P133:R133"/>
    <mergeCell ref="J134:N134"/>
    <mergeCell ref="P134:R134"/>
    <mergeCell ref="J135:N135"/>
    <mergeCell ref="P135:R135"/>
    <mergeCell ref="B66:R66"/>
    <mergeCell ref="J136:N136"/>
    <mergeCell ref="P136:R136"/>
    <mergeCell ref="B139:R139"/>
    <mergeCell ref="B140:R140"/>
    <mergeCell ref="J130:N130"/>
    <mergeCell ref="P130:R130"/>
    <mergeCell ref="J131:N131"/>
    <mergeCell ref="P131:R131"/>
    <mergeCell ref="J132:N132"/>
    <mergeCell ref="P132:R132"/>
    <mergeCell ref="B117:R117"/>
    <mergeCell ref="J121:R121"/>
    <mergeCell ref="J122:R124"/>
    <mergeCell ref="J129:N129"/>
    <mergeCell ref="P129:R129"/>
    <mergeCell ref="J61:N61"/>
    <mergeCell ref="B145:R145"/>
    <mergeCell ref="N5:P5"/>
    <mergeCell ref="E6:G6"/>
    <mergeCell ref="N6:R6"/>
    <mergeCell ref="D7:G7"/>
    <mergeCell ref="N7:R7"/>
    <mergeCell ref="D8:G8"/>
    <mergeCell ref="N8:R8"/>
    <mergeCell ref="D9:G9"/>
    <mergeCell ref="N9:R9"/>
    <mergeCell ref="D10:G10"/>
    <mergeCell ref="N10:R10"/>
    <mergeCell ref="D11:G11"/>
    <mergeCell ref="D12:G12"/>
    <mergeCell ref="L15:P15"/>
    <mergeCell ref="J60:N60"/>
    <mergeCell ref="P60:R60"/>
    <mergeCell ref="J48:R48"/>
    <mergeCell ref="J49:R51"/>
    <mergeCell ref="B44:R44"/>
    <mergeCell ref="P57:R57"/>
    <mergeCell ref="J58:N58"/>
    <mergeCell ref="P58:R58"/>
    <mergeCell ref="J59:N59"/>
    <mergeCell ref="P59:R59"/>
    <mergeCell ref="D82:G82"/>
    <mergeCell ref="N82:R82"/>
    <mergeCell ref="B71:R71"/>
    <mergeCell ref="B72:R72"/>
    <mergeCell ref="N78:P78"/>
    <mergeCell ref="E79:G79"/>
    <mergeCell ref="N79:R79"/>
    <mergeCell ref="B1:R1"/>
    <mergeCell ref="B2:R2"/>
    <mergeCell ref="D80:G80"/>
    <mergeCell ref="N80:R80"/>
    <mergeCell ref="D81:G81"/>
    <mergeCell ref="N81:R81"/>
    <mergeCell ref="P61:R61"/>
    <mergeCell ref="J62:N62"/>
    <mergeCell ref="P62:R62"/>
    <mergeCell ref="J63:N63"/>
    <mergeCell ref="P63:R63"/>
    <mergeCell ref="B67:R67"/>
    <mergeCell ref="B43:R43"/>
    <mergeCell ref="J56:N56"/>
    <mergeCell ref="P56:R56"/>
    <mergeCell ref="J57:N57"/>
  </mergeCells>
  <dataValidations count="13">
    <dataValidation type="textLength" operator="lessThanOrEqual" allowBlank="1" showInputMessage="1" showErrorMessage="1" sqref="B72:R72 B44 B67:R67 B145:R145 B117 B140:R140" xr:uid="{F692C95D-D77B-4814-96C5-FF25250D31FF}">
      <formula1>1500</formula1>
    </dataValidation>
    <dataValidation type="textLength" operator="lessThan" allowBlank="1" showInputMessage="1" showErrorMessage="1" sqref="J56:J63 G20:G22 J48 J52 G28:G41 J129:J136 G93:G95 J121 J125 G101:G114" xr:uid="{24281243-1653-47E5-837D-0DB2354D22A0}">
      <formula1>95</formula1>
    </dataValidation>
    <dataValidation type="decimal" operator="greaterThan" allowBlank="1" showInputMessage="1" showErrorMessage="1" sqref="B28:C41 B20:C22 B101:C114 B93:C95" xr:uid="{1A66082B-C7A4-4DD0-9527-0F86D0629EF7}">
      <formula1>0</formula1>
    </dataValidation>
    <dataValidation showInputMessage="1" showErrorMessage="1" sqref="D8:G11 N6:N10 D81:G84 N79:N83" xr:uid="{D7AE8F59-2780-4ECC-B626-B912C1C334FF}"/>
    <dataValidation type="decimal" allowBlank="1" showInputMessage="1" showErrorMessage="1" sqref="D13 D86" xr:uid="{9652BCCF-21C3-4336-90B3-109EB637BBB4}">
      <formula1>36</formula1>
      <formula2>43</formula2>
    </dataValidation>
    <dataValidation type="decimal" allowBlank="1" showInputMessage="1" showErrorMessage="1" sqref="D14 D87" xr:uid="{39EB598F-7405-492E-9A61-264433BA0344}">
      <formula1>-92</formula1>
      <formula2>-87</formula2>
    </dataValidation>
    <dataValidation operator="greaterThan" showInputMessage="1" showErrorMessage="1" sqref="C48:C52 C56:C63 C121:C125 C129:C136" xr:uid="{94DB5664-ED8C-4137-A352-3E0BF7C9EBA8}"/>
    <dataValidation type="list" operator="greaterThan" showInputMessage="1" showErrorMessage="1" sqref="B48 B50:B52 B56:B63 B121 B123:B125 B129:B136" xr:uid="{5185BE75-CF10-43FF-BBFB-DB89E7CD510B}">
      <formula1>$T$5:$T$6</formula1>
    </dataValidation>
    <dataValidation type="list" showInputMessage="1" showErrorMessage="1" sqref="D7:G7 D80:G80" xr:uid="{F96CA822-2F97-4FB9-A097-5FCC4393A6C2}">
      <formula1>$X$13:$X$16</formula1>
    </dataValidation>
    <dataValidation type="list" showInputMessage="1" showErrorMessage="1" sqref="L14 L87" xr:uid="{035B2735-4F2B-4356-BA96-30ABE11DFEAC}">
      <formula1>$T$5:$T$6</formula1>
    </dataValidation>
    <dataValidation type="list" showInputMessage="1" showErrorMessage="1" sqref="E6:G6 E79:G79" xr:uid="{9A3F89B4-373E-4B8B-A6F2-B26C4BEB2E27}">
      <formula1>$X$26:$X$30</formula1>
    </dataValidation>
    <dataValidation type="list" operator="greaterThan" showInputMessage="1" showErrorMessage="1" sqref="B49 B122" xr:uid="{EBA3FC28-05F2-4B85-B87B-4FC7F208248E}">
      <formula1>$X$33:$X$38</formula1>
    </dataValidation>
    <dataValidation type="list" showInputMessage="1" showErrorMessage="1" sqref="L15:P15 L88:P88" xr:uid="{66F043BA-0354-4748-B13E-23AEC33A4D5B}">
      <formula1>$V$5:$V$90</formula1>
    </dataValidation>
  </dataValidations>
  <printOptions horizontalCentered="1"/>
  <pageMargins left="0.25" right="0.25" top="0.28999999999999998" bottom="0.3" header="0.3" footer="0.3"/>
  <pageSetup paperSize="5"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6B54-7A31-4D6A-9AF8-5A9BD9F689C6}">
  <sheetPr codeName="Sheet5">
    <pageSetUpPr fitToPage="1"/>
  </sheetPr>
  <dimension ref="A1:V91"/>
  <sheetViews>
    <sheetView showGridLines="0" view="pageBreakPreview" topLeftCell="A33" zoomScale="85" zoomScaleNormal="100" zoomScaleSheetLayoutView="85" workbookViewId="0">
      <selection activeCell="C73" sqref="C73:G73"/>
    </sheetView>
  </sheetViews>
  <sheetFormatPr defaultColWidth="8.85546875" defaultRowHeight="12.75" x14ac:dyDescent="0.2"/>
  <cols>
    <col min="1" max="1" width="3.5703125" style="1" customWidth="1"/>
    <col min="2" max="2" width="11.5703125" style="1" customWidth="1"/>
    <col min="3" max="3" width="14.5703125" style="2" customWidth="1"/>
    <col min="4" max="4" width="43.5703125" style="2" customWidth="1"/>
    <col min="5" max="5" width="5.42578125" style="2" customWidth="1"/>
    <col min="6" max="6" width="18.140625" style="2" customWidth="1"/>
    <col min="7" max="7" width="43.85546875" style="2" customWidth="1"/>
    <col min="8" max="8" width="5.42578125" style="2" customWidth="1"/>
    <col min="9" max="9" width="8.85546875" style="1" hidden="1" customWidth="1"/>
    <col min="10" max="10" width="2" style="1" hidden="1" customWidth="1"/>
    <col min="11" max="16" width="8.85546875" style="2" hidden="1" customWidth="1"/>
    <col min="17" max="20" width="8.85546875" style="2"/>
    <col min="21" max="21" width="13.85546875" style="2" customWidth="1"/>
    <col min="22" max="22" width="8.85546875" style="245"/>
    <col min="23" max="16384" width="8.85546875" style="2"/>
  </cols>
  <sheetData>
    <row r="1" spans="2:18" s="418" customFormat="1" ht="15.75" x14ac:dyDescent="0.25">
      <c r="B1" s="912"/>
      <c r="C1" s="912"/>
      <c r="D1" s="912"/>
      <c r="E1" s="912"/>
      <c r="F1" s="912"/>
      <c r="G1" s="912"/>
      <c r="H1" s="912"/>
      <c r="I1" s="523"/>
      <c r="J1" s="523"/>
      <c r="K1" s="523"/>
      <c r="L1" s="523"/>
      <c r="M1" s="523"/>
      <c r="N1" s="523"/>
      <c r="O1" s="523"/>
      <c r="P1" s="523"/>
      <c r="Q1" s="523"/>
      <c r="R1" s="523"/>
    </row>
    <row r="2" spans="2:18" s="418" customFormat="1" ht="30" customHeight="1" x14ac:dyDescent="0.25">
      <c r="B2" s="920" t="s">
        <v>379</v>
      </c>
      <c r="C2" s="920"/>
      <c r="D2" s="920"/>
      <c r="E2" s="920"/>
      <c r="F2" s="920"/>
      <c r="G2" s="920"/>
      <c r="H2" s="920"/>
      <c r="I2" s="524"/>
      <c r="J2" s="524"/>
      <c r="K2" s="524"/>
      <c r="L2" s="524"/>
      <c r="M2" s="524"/>
      <c r="N2" s="524"/>
      <c r="O2" s="524"/>
      <c r="P2" s="524"/>
      <c r="Q2" s="524"/>
      <c r="R2" s="524"/>
    </row>
    <row r="3" spans="2:18" s="418" customFormat="1" ht="17.45" customHeight="1" x14ac:dyDescent="0.25">
      <c r="B3" s="921" t="str">
        <f>Instructions!B3</f>
        <v>Updated: February 2025</v>
      </c>
      <c r="C3" s="922"/>
      <c r="D3" s="922"/>
      <c r="E3" s="922"/>
      <c r="F3" s="922"/>
      <c r="G3" s="922"/>
      <c r="H3" s="923"/>
      <c r="I3" s="755"/>
      <c r="J3" s="755"/>
      <c r="K3" s="755"/>
      <c r="L3" s="755"/>
      <c r="M3" s="755"/>
      <c r="N3" s="755"/>
      <c r="O3" s="755"/>
      <c r="P3" s="755"/>
      <c r="Q3" s="525"/>
      <c r="R3" s="525"/>
    </row>
    <row r="4" spans="2:18" ht="34.5" customHeight="1" x14ac:dyDescent="0.2">
      <c r="B4" s="1004" t="s">
        <v>380</v>
      </c>
      <c r="C4" s="1004"/>
      <c r="D4" s="1004"/>
      <c r="E4" s="1004"/>
      <c r="F4" s="1004"/>
      <c r="G4" s="1004"/>
      <c r="H4" s="1004"/>
      <c r="K4" s="33"/>
    </row>
    <row r="5" spans="2:18" ht="47.45" customHeight="1" thickBot="1" x14ac:dyDescent="0.25">
      <c r="B5" s="1005"/>
      <c r="C5" s="1005"/>
      <c r="D5" s="1005"/>
      <c r="E5" s="1005"/>
      <c r="F5" s="1005"/>
      <c r="G5" s="1005"/>
      <c r="H5" s="1005"/>
      <c r="K5" s="33"/>
    </row>
    <row r="6" spans="2:18" x14ac:dyDescent="0.2">
      <c r="C6" s="1"/>
      <c r="D6" s="264"/>
      <c r="E6" s="1"/>
      <c r="F6" s="1"/>
      <c r="G6" s="1"/>
      <c r="H6" s="32"/>
      <c r="K6" s="33"/>
      <c r="N6" s="2" t="s">
        <v>381</v>
      </c>
    </row>
    <row r="7" spans="2:18" ht="16.5" x14ac:dyDescent="0.3">
      <c r="C7" s="3" t="s">
        <v>382</v>
      </c>
      <c r="D7" s="756"/>
      <c r="E7" s="32" t="s">
        <v>383</v>
      </c>
      <c r="F7" s="3" t="s">
        <v>384</v>
      </c>
      <c r="G7" s="756"/>
      <c r="H7" s="111"/>
      <c r="K7" s="33"/>
      <c r="N7" s="2" t="s">
        <v>385</v>
      </c>
    </row>
    <row r="8" spans="2:18" ht="16.5" x14ac:dyDescent="0.3">
      <c r="C8" s="4" t="s">
        <v>386</v>
      </c>
      <c r="D8" s="756"/>
      <c r="E8" s="757"/>
      <c r="F8" s="4" t="s">
        <v>386</v>
      </c>
      <c r="G8" s="756"/>
      <c r="H8" s="111"/>
      <c r="I8" s="280" t="s">
        <v>170</v>
      </c>
      <c r="K8" s="37" t="s">
        <v>170</v>
      </c>
    </row>
    <row r="9" spans="2:18" ht="16.5" x14ac:dyDescent="0.3">
      <c r="C9" s="4" t="s">
        <v>304</v>
      </c>
      <c r="D9" s="756"/>
      <c r="E9" s="32" t="s">
        <v>387</v>
      </c>
      <c r="F9" s="4" t="s">
        <v>304</v>
      </c>
      <c r="G9" s="756"/>
      <c r="H9" s="111"/>
      <c r="K9" s="33"/>
    </row>
    <row r="10" spans="2:18" ht="16.5" x14ac:dyDescent="0.3">
      <c r="C10" s="4" t="s">
        <v>388</v>
      </c>
      <c r="D10" s="756"/>
      <c r="E10" s="757"/>
      <c r="F10" s="4" t="s">
        <v>388</v>
      </c>
      <c r="G10" s="756"/>
      <c r="H10" s="111"/>
      <c r="K10" s="33"/>
    </row>
    <row r="11" spans="2:18" ht="16.5" x14ac:dyDescent="0.3">
      <c r="C11" s="4" t="s">
        <v>389</v>
      </c>
      <c r="D11" s="756"/>
      <c r="E11" s="1"/>
      <c r="F11" s="4" t="s">
        <v>389</v>
      </c>
      <c r="G11" s="756"/>
      <c r="H11" s="111"/>
      <c r="K11" s="33"/>
    </row>
    <row r="12" spans="2:18" ht="16.5" x14ac:dyDescent="0.3">
      <c r="C12" s="4" t="s">
        <v>390</v>
      </c>
      <c r="D12" s="756"/>
      <c r="E12" s="1"/>
      <c r="F12" s="4" t="s">
        <v>390</v>
      </c>
      <c r="G12" s="756"/>
      <c r="H12" s="111"/>
      <c r="K12" s="33"/>
    </row>
    <row r="13" spans="2:18" x14ac:dyDescent="0.2">
      <c r="C13" s="5"/>
      <c r="D13" s="1"/>
      <c r="E13" s="1"/>
      <c r="F13" s="5"/>
      <c r="G13" s="1"/>
      <c r="H13" s="180" t="s">
        <v>391</v>
      </c>
      <c r="K13" s="33"/>
    </row>
    <row r="14" spans="2:18" ht="16.5" x14ac:dyDescent="0.3">
      <c r="C14" s="3" t="s">
        <v>392</v>
      </c>
      <c r="D14" s="756"/>
      <c r="E14" s="32" t="s">
        <v>383</v>
      </c>
      <c r="F14" s="3" t="s">
        <v>393</v>
      </c>
      <c r="G14" s="756"/>
      <c r="H14" s="757"/>
      <c r="K14" s="33"/>
    </row>
    <row r="15" spans="2:18" ht="16.5" x14ac:dyDescent="0.3">
      <c r="C15" s="4" t="s">
        <v>386</v>
      </c>
      <c r="D15" s="756"/>
      <c r="E15" s="757"/>
      <c r="F15" s="4" t="s">
        <v>386</v>
      </c>
      <c r="G15" s="756"/>
      <c r="H15" s="32" t="s">
        <v>383</v>
      </c>
      <c r="K15" s="33"/>
      <c r="N15" s="278" t="s">
        <v>394</v>
      </c>
      <c r="O15" s="758" t="e">
        <f>#REF!</f>
        <v>#REF!</v>
      </c>
    </row>
    <row r="16" spans="2:18" ht="16.5" x14ac:dyDescent="0.3">
      <c r="C16" s="4" t="s">
        <v>304</v>
      </c>
      <c r="D16" s="756"/>
      <c r="E16" s="32" t="s">
        <v>387</v>
      </c>
      <c r="F16" s="4" t="s">
        <v>304</v>
      </c>
      <c r="G16" s="756"/>
      <c r="H16" s="757"/>
      <c r="K16" s="33"/>
    </row>
    <row r="17" spans="3:11" ht="16.5" x14ac:dyDescent="0.3">
      <c r="C17" s="4" t="s">
        <v>388</v>
      </c>
      <c r="D17" s="756"/>
      <c r="E17" s="757"/>
      <c r="F17" s="4" t="s">
        <v>388</v>
      </c>
      <c r="G17" s="756"/>
      <c r="H17" s="32" t="s">
        <v>387</v>
      </c>
      <c r="K17" s="33"/>
    </row>
    <row r="18" spans="3:11" ht="16.5" x14ac:dyDescent="0.3">
      <c r="C18" s="4" t="s">
        <v>389</v>
      </c>
      <c r="D18" s="756"/>
      <c r="E18" s="1"/>
      <c r="F18" s="4" t="s">
        <v>389</v>
      </c>
      <c r="G18" s="756"/>
      <c r="H18" s="757"/>
      <c r="K18" s="33"/>
    </row>
    <row r="19" spans="3:11" ht="16.5" x14ac:dyDescent="0.3">
      <c r="C19" s="4" t="s">
        <v>390</v>
      </c>
      <c r="D19" s="756"/>
      <c r="E19" s="1"/>
      <c r="F19" s="4" t="s">
        <v>390</v>
      </c>
      <c r="G19" s="756"/>
      <c r="H19" s="111"/>
      <c r="K19" s="33"/>
    </row>
    <row r="20" spans="3:11" x14ac:dyDescent="0.2">
      <c r="C20" s="6"/>
      <c r="E20" s="1"/>
      <c r="H20" s="180" t="s">
        <v>391</v>
      </c>
      <c r="K20" s="33"/>
    </row>
    <row r="21" spans="3:11" ht="16.5" x14ac:dyDescent="0.3">
      <c r="C21" s="3" t="s">
        <v>395</v>
      </c>
      <c r="D21" s="756"/>
      <c r="E21" s="32" t="s">
        <v>383</v>
      </c>
      <c r="F21" s="3" t="s">
        <v>396</v>
      </c>
      <c r="G21" s="756"/>
      <c r="H21" s="757"/>
      <c r="K21" s="33"/>
    </row>
    <row r="22" spans="3:11" ht="16.5" x14ac:dyDescent="0.3">
      <c r="C22" s="4" t="s">
        <v>386</v>
      </c>
      <c r="D22" s="756"/>
      <c r="E22" s="757"/>
      <c r="F22" s="4" t="s">
        <v>386</v>
      </c>
      <c r="G22" s="756"/>
      <c r="H22" s="32" t="s">
        <v>383</v>
      </c>
      <c r="K22" s="33"/>
    </row>
    <row r="23" spans="3:11" ht="16.5" x14ac:dyDescent="0.3">
      <c r="C23" s="4" t="s">
        <v>304</v>
      </c>
      <c r="D23" s="756"/>
      <c r="E23" s="32" t="s">
        <v>387</v>
      </c>
      <c r="F23" s="4" t="s">
        <v>304</v>
      </c>
      <c r="G23" s="756"/>
      <c r="H23" s="757"/>
      <c r="K23" s="33"/>
    </row>
    <row r="24" spans="3:11" ht="16.5" x14ac:dyDescent="0.3">
      <c r="C24" s="4" t="s">
        <v>388</v>
      </c>
      <c r="D24" s="756"/>
      <c r="E24" s="757"/>
      <c r="F24" s="4" t="s">
        <v>388</v>
      </c>
      <c r="G24" s="756"/>
      <c r="H24" s="32" t="s">
        <v>387</v>
      </c>
      <c r="K24" s="33"/>
    </row>
    <row r="25" spans="3:11" ht="16.5" x14ac:dyDescent="0.3">
      <c r="C25" s="4" t="s">
        <v>389</v>
      </c>
      <c r="D25" s="756"/>
      <c r="E25" s="1"/>
      <c r="F25" s="4" t="s">
        <v>389</v>
      </c>
      <c r="G25" s="756"/>
      <c r="H25" s="757"/>
      <c r="K25" s="33"/>
    </row>
    <row r="26" spans="3:11" ht="16.5" x14ac:dyDescent="0.3">
      <c r="C26" s="4" t="s">
        <v>390</v>
      </c>
      <c r="D26" s="756"/>
      <c r="E26" s="1"/>
      <c r="F26" s="4" t="s">
        <v>390</v>
      </c>
      <c r="G26" s="756"/>
      <c r="H26" s="111"/>
      <c r="K26" s="33"/>
    </row>
    <row r="27" spans="3:11" x14ac:dyDescent="0.2">
      <c r="C27" s="5"/>
      <c r="D27" s="1"/>
      <c r="E27" s="1"/>
      <c r="F27" s="6"/>
      <c r="H27" s="180"/>
      <c r="K27" s="33"/>
    </row>
    <row r="28" spans="3:11" ht="16.5" x14ac:dyDescent="0.3">
      <c r="C28" s="3" t="s">
        <v>397</v>
      </c>
      <c r="D28" s="756"/>
      <c r="F28" s="3" t="s">
        <v>398</v>
      </c>
      <c r="G28" s="756"/>
      <c r="H28"/>
      <c r="K28" s="33"/>
    </row>
    <row r="29" spans="3:11" ht="16.5" x14ac:dyDescent="0.3">
      <c r="C29" s="4" t="s">
        <v>386</v>
      </c>
      <c r="D29" s="756"/>
      <c r="F29" s="4" t="s">
        <v>386</v>
      </c>
      <c r="G29" s="756"/>
      <c r="H29"/>
      <c r="K29" s="33"/>
    </row>
    <row r="30" spans="3:11" ht="16.5" x14ac:dyDescent="0.3">
      <c r="C30" s="4" t="s">
        <v>304</v>
      </c>
      <c r="D30" s="756"/>
      <c r="F30" s="4" t="s">
        <v>304</v>
      </c>
      <c r="G30" s="756"/>
      <c r="H30"/>
      <c r="K30" s="33"/>
    </row>
    <row r="31" spans="3:11" ht="16.5" x14ac:dyDescent="0.3">
      <c r="C31" s="4" t="s">
        <v>388</v>
      </c>
      <c r="D31" s="756"/>
      <c r="F31" s="4" t="s">
        <v>388</v>
      </c>
      <c r="G31" s="756"/>
      <c r="H31"/>
      <c r="K31" s="33"/>
    </row>
    <row r="32" spans="3:11" ht="16.5" x14ac:dyDescent="0.3">
      <c r="C32" s="4" t="s">
        <v>389</v>
      </c>
      <c r="D32" s="756"/>
      <c r="F32" s="4" t="s">
        <v>389</v>
      </c>
      <c r="G32" s="756"/>
      <c r="H32"/>
      <c r="K32" s="33"/>
    </row>
    <row r="33" spans="3:11" ht="16.5" x14ac:dyDescent="0.3">
      <c r="C33" s="4" t="s">
        <v>390</v>
      </c>
      <c r="D33" s="756"/>
      <c r="F33" s="4" t="s">
        <v>390</v>
      </c>
      <c r="G33" s="756"/>
      <c r="H33" s="111"/>
      <c r="K33" s="33"/>
    </row>
    <row r="34" spans="3:11" hidden="1" x14ac:dyDescent="0.2">
      <c r="C34" s="5"/>
      <c r="D34" s="1"/>
      <c r="E34" s="1"/>
      <c r="F34" s="5"/>
      <c r="G34" s="1"/>
      <c r="H34" s="180" t="s">
        <v>391</v>
      </c>
      <c r="K34" s="33"/>
    </row>
    <row r="35" spans="3:11" ht="16.5" hidden="1" x14ac:dyDescent="0.3">
      <c r="C35" s="3" t="s">
        <v>399</v>
      </c>
      <c r="D35" s="756"/>
      <c r="F35" s="3" t="s">
        <v>400</v>
      </c>
      <c r="G35" s="756"/>
      <c r="H35" s="757"/>
      <c r="K35" s="33"/>
    </row>
    <row r="36" spans="3:11" ht="16.5" hidden="1" x14ac:dyDescent="0.3">
      <c r="C36" s="4" t="s">
        <v>386</v>
      </c>
      <c r="D36" s="756"/>
      <c r="F36" s="4" t="s">
        <v>386</v>
      </c>
      <c r="G36" s="756"/>
      <c r="H36" s="32" t="s">
        <v>383</v>
      </c>
      <c r="K36" s="33"/>
    </row>
    <row r="37" spans="3:11" ht="16.5" hidden="1" x14ac:dyDescent="0.3">
      <c r="C37" s="4" t="s">
        <v>304</v>
      </c>
      <c r="D37" s="756"/>
      <c r="F37" s="4" t="s">
        <v>304</v>
      </c>
      <c r="G37" s="756"/>
      <c r="H37" s="757"/>
      <c r="K37" s="33"/>
    </row>
    <row r="38" spans="3:11" ht="16.5" hidden="1" x14ac:dyDescent="0.3">
      <c r="C38" s="4" t="s">
        <v>388</v>
      </c>
      <c r="D38" s="756"/>
      <c r="F38" s="4" t="s">
        <v>388</v>
      </c>
      <c r="G38" s="756"/>
      <c r="H38" s="32" t="s">
        <v>387</v>
      </c>
      <c r="K38" s="33"/>
    </row>
    <row r="39" spans="3:11" ht="16.5" hidden="1" x14ac:dyDescent="0.3">
      <c r="C39" s="4" t="s">
        <v>389</v>
      </c>
      <c r="D39" s="756"/>
      <c r="F39" s="4" t="s">
        <v>389</v>
      </c>
      <c r="G39" s="756"/>
      <c r="H39" s="757"/>
      <c r="K39" s="33"/>
    </row>
    <row r="40" spans="3:11" ht="16.5" hidden="1" x14ac:dyDescent="0.3">
      <c r="C40" s="4" t="s">
        <v>390</v>
      </c>
      <c r="D40" s="756"/>
      <c r="F40" s="4" t="s">
        <v>390</v>
      </c>
      <c r="G40" s="756"/>
      <c r="H40" s="111"/>
      <c r="K40" s="33"/>
    </row>
    <row r="41" spans="3:11" ht="15" hidden="1" x14ac:dyDescent="0.25">
      <c r="C41" s="5"/>
      <c r="D41" s="1"/>
      <c r="E41" s="1"/>
      <c r="F41" s="5"/>
      <c r="G41" s="1"/>
      <c r="H41"/>
      <c r="K41" s="33"/>
    </row>
    <row r="42" spans="3:11" ht="16.5" hidden="1" x14ac:dyDescent="0.3">
      <c r="C42" s="3" t="s">
        <v>401</v>
      </c>
      <c r="D42" s="756"/>
      <c r="E42" s="1"/>
      <c r="F42" s="3" t="s">
        <v>398</v>
      </c>
      <c r="G42" s="756"/>
      <c r="H42"/>
      <c r="K42" s="33"/>
    </row>
    <row r="43" spans="3:11" ht="16.5" hidden="1" x14ac:dyDescent="0.3">
      <c r="C43" s="4" t="s">
        <v>386</v>
      </c>
      <c r="D43" s="756"/>
      <c r="E43" s="1"/>
      <c r="F43" s="4" t="s">
        <v>386</v>
      </c>
      <c r="G43" s="756"/>
      <c r="H43"/>
      <c r="K43" s="33"/>
    </row>
    <row r="44" spans="3:11" ht="16.5" hidden="1" x14ac:dyDescent="0.3">
      <c r="C44" s="4" t="s">
        <v>304</v>
      </c>
      <c r="D44" s="756"/>
      <c r="E44" s="1"/>
      <c r="F44" s="4" t="s">
        <v>304</v>
      </c>
      <c r="G44" s="756"/>
      <c r="H44"/>
      <c r="K44" s="33"/>
    </row>
    <row r="45" spans="3:11" ht="16.5" hidden="1" x14ac:dyDescent="0.3">
      <c r="C45" s="4" t="s">
        <v>388</v>
      </c>
      <c r="D45" s="756"/>
      <c r="E45" s="1"/>
      <c r="F45" s="4" t="s">
        <v>388</v>
      </c>
      <c r="G45" s="756"/>
      <c r="H45"/>
      <c r="K45" s="33"/>
    </row>
    <row r="46" spans="3:11" ht="16.5" hidden="1" x14ac:dyDescent="0.3">
      <c r="C46" s="4" t="s">
        <v>389</v>
      </c>
      <c r="D46" s="756"/>
      <c r="E46" s="1"/>
      <c r="F46" s="4" t="s">
        <v>389</v>
      </c>
      <c r="G46" s="756"/>
      <c r="H46"/>
      <c r="K46" s="33"/>
    </row>
    <row r="47" spans="3:11" ht="16.5" hidden="1" x14ac:dyDescent="0.3">
      <c r="C47" s="4" t="s">
        <v>390</v>
      </c>
      <c r="D47" s="756"/>
      <c r="E47" s="1"/>
      <c r="F47" s="4" t="s">
        <v>390</v>
      </c>
      <c r="G47" s="756"/>
      <c r="H47" s="111"/>
      <c r="K47" s="33"/>
    </row>
    <row r="48" spans="3:11" x14ac:dyDescent="0.2">
      <c r="C48" s="5"/>
      <c r="D48" s="1"/>
      <c r="E48" s="1"/>
      <c r="F48" s="5"/>
      <c r="G48" s="1"/>
      <c r="H48" s="180" t="s">
        <v>391</v>
      </c>
      <c r="K48" s="33"/>
    </row>
    <row r="49" spans="2:11" ht="16.5" x14ac:dyDescent="0.3">
      <c r="C49" s="759" t="s">
        <v>402</v>
      </c>
      <c r="D49" s="756"/>
      <c r="E49" s="1"/>
      <c r="F49" s="3" t="s">
        <v>403</v>
      </c>
      <c r="G49" s="756"/>
      <c r="H49" s="757"/>
      <c r="K49" s="33"/>
    </row>
    <row r="50" spans="2:11" ht="16.5" x14ac:dyDescent="0.3">
      <c r="C50" s="4" t="s">
        <v>386</v>
      </c>
      <c r="D50" s="756"/>
      <c r="E50" s="1"/>
      <c r="F50" s="4" t="s">
        <v>386</v>
      </c>
      <c r="G50" s="756"/>
      <c r="H50" s="111"/>
      <c r="K50" s="33"/>
    </row>
    <row r="51" spans="2:11" ht="16.5" x14ac:dyDescent="0.3">
      <c r="C51" s="4" t="s">
        <v>304</v>
      </c>
      <c r="D51" s="756"/>
      <c r="E51" s="1"/>
      <c r="F51" s="4" t="s">
        <v>304</v>
      </c>
      <c r="G51" s="756"/>
      <c r="H51" s="111"/>
      <c r="K51" s="33"/>
    </row>
    <row r="52" spans="2:11" ht="16.5" x14ac:dyDescent="0.3">
      <c r="C52" s="4" t="s">
        <v>388</v>
      </c>
      <c r="D52" s="756"/>
      <c r="E52" s="1"/>
      <c r="F52" s="4" t="s">
        <v>388</v>
      </c>
      <c r="G52" s="756"/>
      <c r="H52" s="111"/>
      <c r="K52" s="33"/>
    </row>
    <row r="53" spans="2:11" ht="16.5" x14ac:dyDescent="0.3">
      <c r="C53" s="4" t="s">
        <v>389</v>
      </c>
      <c r="D53" s="756"/>
      <c r="E53" s="1"/>
      <c r="F53" s="4" t="s">
        <v>389</v>
      </c>
      <c r="G53" s="756"/>
      <c r="H53" s="111"/>
      <c r="K53" s="33"/>
    </row>
    <row r="54" spans="2:11" ht="16.5" x14ac:dyDescent="0.3">
      <c r="C54" s="4" t="s">
        <v>390</v>
      </c>
      <c r="D54" s="756"/>
      <c r="E54" s="1"/>
      <c r="F54" s="4" t="s">
        <v>390</v>
      </c>
      <c r="G54" s="756"/>
      <c r="H54" s="111"/>
      <c r="K54" s="33"/>
    </row>
    <row r="55" spans="2:11" x14ac:dyDescent="0.2">
      <c r="C55" s="5"/>
      <c r="D55" s="1"/>
      <c r="E55" s="1"/>
      <c r="F55" s="5"/>
      <c r="G55" s="1"/>
      <c r="K55" s="33"/>
    </row>
    <row r="56" spans="2:11" hidden="1" x14ac:dyDescent="0.2">
      <c r="E56" s="112" t="s">
        <v>404</v>
      </c>
      <c r="F56" s="5"/>
      <c r="G56" s="1"/>
      <c r="K56" s="33"/>
    </row>
    <row r="57" spans="2:11" ht="16.5" hidden="1" x14ac:dyDescent="0.3">
      <c r="C57" s="3" t="s">
        <v>405</v>
      </c>
      <c r="D57" s="756"/>
      <c r="E57" s="1"/>
      <c r="F57" s="3" t="s">
        <v>406</v>
      </c>
      <c r="G57" s="756"/>
      <c r="H57" s="111"/>
      <c r="K57" s="33"/>
    </row>
    <row r="58" spans="2:11" ht="16.5" hidden="1" x14ac:dyDescent="0.3">
      <c r="C58" s="4" t="s">
        <v>386</v>
      </c>
      <c r="D58" s="756"/>
      <c r="E58" s="1"/>
      <c r="F58" s="4" t="s">
        <v>386</v>
      </c>
      <c r="G58" s="756"/>
      <c r="H58" s="111"/>
      <c r="K58" s="33"/>
    </row>
    <row r="59" spans="2:11" ht="16.5" hidden="1" x14ac:dyDescent="0.3">
      <c r="C59" s="4" t="s">
        <v>304</v>
      </c>
      <c r="D59" s="756"/>
      <c r="E59" s="1"/>
      <c r="F59" s="4" t="s">
        <v>304</v>
      </c>
      <c r="G59" s="756"/>
      <c r="K59" s="33"/>
    </row>
    <row r="60" spans="2:11" ht="16.5" hidden="1" x14ac:dyDescent="0.3">
      <c r="C60" s="4" t="s">
        <v>388</v>
      </c>
      <c r="D60" s="756"/>
      <c r="E60" s="1"/>
      <c r="F60" s="4" t="s">
        <v>388</v>
      </c>
      <c r="G60" s="756"/>
      <c r="K60" s="33"/>
    </row>
    <row r="61" spans="2:11" ht="16.5" hidden="1" x14ac:dyDescent="0.3">
      <c r="C61" s="4" t="s">
        <v>389</v>
      </c>
      <c r="D61" s="756"/>
      <c r="E61" s="1"/>
      <c r="F61" s="4" t="s">
        <v>389</v>
      </c>
      <c r="G61" s="756"/>
      <c r="H61" s="111"/>
      <c r="K61" s="33"/>
    </row>
    <row r="62" spans="2:11" ht="16.5" hidden="1" x14ac:dyDescent="0.3">
      <c r="C62" s="4" t="s">
        <v>390</v>
      </c>
      <c r="D62" s="756"/>
      <c r="E62" s="1"/>
      <c r="F62" s="4" t="s">
        <v>390</v>
      </c>
      <c r="G62" s="756"/>
      <c r="H62" s="111"/>
      <c r="K62" s="33"/>
    </row>
    <row r="63" spans="2:11" ht="16.5" x14ac:dyDescent="0.3">
      <c r="C63" s="4"/>
      <c r="D63" s="509"/>
      <c r="F63" s="510"/>
      <c r="G63" s="509"/>
      <c r="H63" s="111"/>
      <c r="K63" s="33"/>
    </row>
    <row r="64" spans="2:11" ht="16.5" hidden="1" x14ac:dyDescent="0.3">
      <c r="B64" s="507" t="s">
        <v>407</v>
      </c>
      <c r="C64" s="4"/>
      <c r="D64" s="509"/>
      <c r="F64" s="510"/>
      <c r="G64" s="509"/>
      <c r="H64" s="111"/>
      <c r="K64" s="33"/>
    </row>
    <row r="65" spans="2:15" ht="16.5" hidden="1" x14ac:dyDescent="0.3">
      <c r="B65" s="508" t="s">
        <v>408</v>
      </c>
      <c r="C65" s="4"/>
      <c r="D65" s="509"/>
      <c r="F65" s="510"/>
      <c r="G65" s="509"/>
      <c r="H65" s="111"/>
      <c r="K65" s="33"/>
    </row>
    <row r="66" spans="2:15" ht="16.5" hidden="1" x14ac:dyDescent="0.3">
      <c r="B66" s="1" t="s">
        <v>409</v>
      </c>
      <c r="C66" s="4"/>
      <c r="D66" s="509"/>
      <c r="F66" s="510"/>
      <c r="G66" s="509"/>
      <c r="H66" s="111"/>
      <c r="K66" s="33"/>
    </row>
    <row r="67" spans="2:15" ht="16.5" hidden="1" x14ac:dyDescent="0.3">
      <c r="C67" s="4"/>
      <c r="D67" s="509"/>
      <c r="F67" s="510"/>
      <c r="G67" s="509"/>
      <c r="H67" s="111"/>
      <c r="K67" s="33"/>
    </row>
    <row r="68" spans="2:15" ht="16.5" hidden="1" x14ac:dyDescent="0.3">
      <c r="B68" s="2"/>
      <c r="F68" s="4" t="s">
        <v>410</v>
      </c>
      <c r="G68" s="760"/>
      <c r="H68" s="111"/>
      <c r="K68" s="33"/>
    </row>
    <row r="69" spans="2:15" s="205" customFormat="1" ht="16.5" hidden="1" x14ac:dyDescent="0.3">
      <c r="F69" s="271" t="s">
        <v>411</v>
      </c>
      <c r="G69" s="761"/>
      <c r="I69" s="401"/>
      <c r="N69" s="2"/>
      <c r="O69" s="2"/>
    </row>
    <row r="70" spans="2:15" s="205" customFormat="1" ht="16.5" hidden="1" x14ac:dyDescent="0.3">
      <c r="F70" s="271" t="s">
        <v>412</v>
      </c>
      <c r="G70" s="762"/>
      <c r="I70" s="401"/>
      <c r="N70" s="2"/>
      <c r="O70" s="2"/>
    </row>
    <row r="71" spans="2:15" s="205" customFormat="1" ht="16.5" hidden="1" x14ac:dyDescent="0.3">
      <c r="F71" s="271"/>
      <c r="G71" s="206"/>
      <c r="I71" s="401"/>
      <c r="N71" s="2"/>
      <c r="O71" s="2"/>
    </row>
    <row r="72" spans="2:15" ht="16.5" x14ac:dyDescent="0.2">
      <c r="C72" s="263" t="s">
        <v>413</v>
      </c>
      <c r="E72" s="1"/>
      <c r="F72" s="113"/>
      <c r="G72" s="1"/>
      <c r="K72" s="33"/>
      <c r="N72" s="205"/>
      <c r="O72" s="205"/>
    </row>
    <row r="73" spans="2:15" ht="89.1" customHeight="1" x14ac:dyDescent="0.2">
      <c r="C73" s="929"/>
      <c r="D73" s="929"/>
      <c r="E73" s="929"/>
      <c r="F73" s="929"/>
      <c r="G73" s="929"/>
      <c r="M73" s="2">
        <v>1000</v>
      </c>
    </row>
    <row r="74" spans="2:15" ht="15.75" x14ac:dyDescent="0.2">
      <c r="C74" s="262" t="s">
        <v>414</v>
      </c>
      <c r="G74" s="262">
        <f>M73-LEN(D73)</f>
        <v>1000</v>
      </c>
    </row>
    <row r="80" spans="2:15" x14ac:dyDescent="0.2">
      <c r="C80" s="1"/>
      <c r="D80" s="1"/>
      <c r="E80" s="1"/>
      <c r="F80" s="1"/>
      <c r="G80" s="1"/>
    </row>
    <row r="81" spans="3:7" x14ac:dyDescent="0.2">
      <c r="E81" s="1"/>
    </row>
    <row r="87" spans="3:7" x14ac:dyDescent="0.2">
      <c r="C87" s="1"/>
      <c r="D87" s="1"/>
      <c r="F87" s="1"/>
      <c r="G87" s="1"/>
    </row>
    <row r="88" spans="3:7" x14ac:dyDescent="0.2">
      <c r="C88" s="1"/>
      <c r="D88" s="1"/>
      <c r="F88" s="1"/>
      <c r="G88" s="1"/>
    </row>
    <row r="90" spans="3:7" hidden="1" x14ac:dyDescent="0.2">
      <c r="D90" s="2" t="s">
        <v>296</v>
      </c>
    </row>
    <row r="91" spans="3:7" hidden="1" x14ac:dyDescent="0.2">
      <c r="D91" s="2" t="s">
        <v>33</v>
      </c>
    </row>
  </sheetData>
  <sheetProtection algorithmName="SHA-512" hashValue="KrRHhZN+dL9CkPUPeaVWQn1vVhO8k0npo5wiLjh9DcQfFTLECZJwphHg8HAUT0brH0E0j/SkJM39sq1x6GJ1Ow==" saltValue="YAFN7fU36xa42TDQOZ9JrQ==" spinCount="100000" sheet="1" selectLockedCells="1"/>
  <mergeCells count="5">
    <mergeCell ref="B4:H5"/>
    <mergeCell ref="C73:G73"/>
    <mergeCell ref="B1:H1"/>
    <mergeCell ref="B2:H2"/>
    <mergeCell ref="B3:H3"/>
  </mergeCells>
  <dataValidations count="5">
    <dataValidation type="list" showInputMessage="1" showErrorMessage="1" sqref="H18 H49 H25 H32 H14 H16 H21 H23 H28 H30 H35 H37 H39 E24 E22 E17 E15 E10 E8" xr:uid="{66A254B6-9A02-419D-A450-498223458488}">
      <formula1>$I$7:$I$8</formula1>
    </dataValidation>
    <dataValidation showInputMessage="1" showErrorMessage="1" sqref="H40 G28:G33 D14:D19 G42:G47 D28:D33 D57:D67 D21:D26 H26 D7:D12 H19 D49:D54 G7:H12 D42:D47 G14:G19 G21:G26 D35:D40 G35:G40 H33 H61:H68 H57:H58 G57:G67 H50:H54 G49:G54 H47" xr:uid="{2373613F-CE22-4A1A-93BC-512555D3631C}"/>
    <dataValidation type="list" showInputMessage="1" showErrorMessage="1" sqref="O15" xr:uid="{DB85599E-1876-4A29-933C-91105EAEAB86}">
      <formula1>$C$4:$C$4</formula1>
    </dataValidation>
    <dataValidation type="list" allowBlank="1" showInputMessage="1" showErrorMessage="1" sqref="G70" xr:uid="{2352ED87-F400-4DC7-91A7-090D0DAD237E}">
      <formula1>"2022,2023,2024"</formula1>
    </dataValidation>
    <dataValidation type="list" allowBlank="1" showInputMessage="1" showErrorMessage="1" sqref="G68" xr:uid="{32DE6766-2078-4B54-8005-7B70E899D1E4}">
      <formula1>"Yes,No"</formula1>
    </dataValidation>
  </dataValidations>
  <pageMargins left="0.25" right="0.25" top="0.3" bottom="0.3" header="0.3" footer="0.1"/>
  <pageSetup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8361-0CEB-4880-B394-F0C65556048B}">
  <sheetPr codeName="Sheet6">
    <pageSetUpPr fitToPage="1"/>
  </sheetPr>
  <dimension ref="B1:V102"/>
  <sheetViews>
    <sheetView showGridLines="0" view="pageBreakPreview" zoomScale="73" zoomScaleNormal="58" zoomScaleSheetLayoutView="100" workbookViewId="0">
      <selection activeCell="F55" sqref="F55:L55"/>
    </sheetView>
  </sheetViews>
  <sheetFormatPr defaultColWidth="10.42578125" defaultRowHeight="12.75" x14ac:dyDescent="0.2"/>
  <cols>
    <col min="1" max="1" width="3.5703125" style="198" customWidth="1"/>
    <col min="2" max="15" width="9.85546875" style="198" customWidth="1"/>
    <col min="16" max="16" width="13.140625" style="198" customWidth="1"/>
    <col min="17" max="21" width="9.85546875" style="198" customWidth="1"/>
    <col min="22" max="22" width="5.5703125" style="198" customWidth="1"/>
    <col min="23" max="16384" width="10.42578125" style="198"/>
  </cols>
  <sheetData>
    <row r="1" spans="2:22" s="418" customFormat="1" ht="15.75" x14ac:dyDescent="0.25">
      <c r="B1" s="912"/>
      <c r="C1" s="912"/>
      <c r="D1" s="912"/>
      <c r="E1" s="912"/>
      <c r="F1" s="912"/>
      <c r="G1" s="912"/>
      <c r="H1" s="912"/>
      <c r="I1" s="912"/>
      <c r="J1" s="912"/>
      <c r="K1" s="912"/>
      <c r="L1" s="912"/>
      <c r="M1" s="912"/>
      <c r="N1" s="912"/>
      <c r="O1" s="912"/>
      <c r="P1" s="912"/>
      <c r="Q1" s="912"/>
      <c r="R1" s="912"/>
      <c r="S1" s="912"/>
      <c r="T1" s="912"/>
      <c r="U1" s="912"/>
      <c r="V1" s="912"/>
    </row>
    <row r="2" spans="2:22" s="418" customFormat="1" ht="30" customHeight="1" x14ac:dyDescent="0.25">
      <c r="B2" s="913" t="s">
        <v>415</v>
      </c>
      <c r="C2" s="913"/>
      <c r="D2" s="913"/>
      <c r="E2" s="913"/>
      <c r="F2" s="913"/>
      <c r="G2" s="913"/>
      <c r="H2" s="913"/>
      <c r="I2" s="913"/>
      <c r="J2" s="913"/>
      <c r="K2" s="913"/>
      <c r="L2" s="913"/>
      <c r="M2" s="913"/>
      <c r="N2" s="913"/>
      <c r="O2" s="913"/>
      <c r="P2" s="913"/>
      <c r="Q2" s="913"/>
      <c r="R2" s="913"/>
      <c r="S2" s="913"/>
      <c r="T2" s="913"/>
      <c r="U2" s="913"/>
      <c r="V2" s="913"/>
    </row>
    <row r="3" spans="2:22" s="418" customFormat="1" ht="17.45" customHeight="1" x14ac:dyDescent="0.25">
      <c r="B3" s="921" t="str">
        <f>Instructions!B3</f>
        <v>Updated: February 2025</v>
      </c>
      <c r="C3" s="922"/>
      <c r="D3" s="922"/>
      <c r="E3" s="922"/>
      <c r="F3" s="922"/>
      <c r="G3" s="922"/>
      <c r="H3" s="922"/>
      <c r="I3" s="922"/>
      <c r="J3" s="922"/>
      <c r="K3" s="922"/>
      <c r="L3" s="922"/>
      <c r="M3" s="922"/>
      <c r="N3" s="922"/>
      <c r="O3" s="922"/>
      <c r="P3" s="922"/>
      <c r="Q3" s="922"/>
      <c r="R3" s="922"/>
      <c r="S3" s="922"/>
      <c r="T3" s="922"/>
      <c r="U3" s="922"/>
      <c r="V3" s="923"/>
    </row>
    <row r="4" spans="2:22" ht="7.5" customHeight="1" x14ac:dyDescent="0.2">
      <c r="B4" s="376"/>
      <c r="C4" s="369"/>
      <c r="D4" s="369"/>
      <c r="E4" s="369"/>
      <c r="F4" s="369"/>
      <c r="G4" s="369"/>
      <c r="H4" s="369"/>
      <c r="I4" s="369"/>
      <c r="J4" s="369"/>
      <c r="K4" s="369"/>
      <c r="L4" s="369"/>
      <c r="M4" s="369"/>
      <c r="N4" s="369"/>
      <c r="O4" s="369"/>
      <c r="P4" s="369"/>
      <c r="Q4" s="369"/>
      <c r="R4" s="369"/>
      <c r="S4" s="369"/>
      <c r="T4" s="369"/>
      <c r="U4" s="369"/>
      <c r="V4" s="369"/>
    </row>
    <row r="5" spans="2:22" ht="15.75" x14ac:dyDescent="0.25">
      <c r="B5" s="368" t="s">
        <v>416</v>
      </c>
      <c r="C5" s="369"/>
      <c r="D5" s="369"/>
      <c r="E5" s="369"/>
      <c r="F5" s="369"/>
      <c r="G5" s="369"/>
      <c r="H5" s="369"/>
      <c r="I5" s="369"/>
      <c r="J5" s="369"/>
      <c r="K5" s="369"/>
      <c r="L5" s="369"/>
      <c r="M5" s="369"/>
      <c r="N5" s="369"/>
      <c r="O5" s="369"/>
      <c r="P5" s="369"/>
      <c r="Q5" s="369"/>
      <c r="R5" s="369"/>
      <c r="S5" s="369"/>
      <c r="T5" s="369"/>
      <c r="U5" s="369"/>
      <c r="V5" s="369"/>
    </row>
    <row r="6" spans="2:22" ht="18" customHeight="1" x14ac:dyDescent="0.25">
      <c r="B6" s="368"/>
      <c r="C6" s="1021" t="s">
        <v>417</v>
      </c>
      <c r="D6" s="1021"/>
      <c r="E6" s="1021"/>
      <c r="F6" s="1021"/>
      <c r="G6" s="1021"/>
      <c r="H6" s="1021"/>
      <c r="I6" s="1021"/>
      <c r="J6" s="1021"/>
      <c r="K6" s="1021"/>
      <c r="L6" s="1021"/>
      <c r="M6" s="1021"/>
      <c r="N6" s="1021"/>
      <c r="O6" s="1021"/>
      <c r="P6" s="1021"/>
      <c r="Q6" s="1021"/>
      <c r="R6" s="1021"/>
      <c r="S6" s="1021"/>
      <c r="T6" s="1021"/>
      <c r="U6" s="1021"/>
      <c r="V6" s="1021"/>
    </row>
    <row r="7" spans="2:22" ht="18" customHeight="1" x14ac:dyDescent="0.25">
      <c r="B7" s="370"/>
      <c r="C7" s="1021" t="s">
        <v>418</v>
      </c>
      <c r="D7" s="1021"/>
      <c r="E7" s="1021"/>
      <c r="F7" s="1021"/>
      <c r="G7" s="1021"/>
      <c r="H7" s="1021"/>
      <c r="I7" s="1021"/>
      <c r="J7" s="1021"/>
      <c r="K7" s="1021"/>
      <c r="L7" s="1021"/>
      <c r="M7" s="1021"/>
      <c r="N7" s="1021"/>
      <c r="O7" s="1021"/>
      <c r="P7" s="1021"/>
      <c r="Q7" s="1021"/>
      <c r="R7" s="1021"/>
      <c r="S7" s="1021"/>
      <c r="T7" s="1021"/>
      <c r="U7" s="1021"/>
      <c r="V7" s="1021"/>
    </row>
    <row r="8" spans="2:22" ht="15.75" x14ac:dyDescent="0.25">
      <c r="B8" s="370"/>
      <c r="C8" s="1022" t="s">
        <v>419</v>
      </c>
      <c r="D8" s="1022"/>
      <c r="E8" s="1022"/>
      <c r="F8" s="1022"/>
      <c r="G8" s="1022"/>
      <c r="H8" s="1022"/>
      <c r="I8" s="1022"/>
      <c r="J8" s="1022"/>
      <c r="K8" s="1022"/>
      <c r="L8" s="1022"/>
      <c r="M8" s="1022"/>
      <c r="N8" s="1022"/>
      <c r="O8" s="1022"/>
      <c r="P8" s="1022"/>
      <c r="Q8" s="1022"/>
      <c r="R8" s="1022"/>
      <c r="S8" s="1022"/>
      <c r="T8" s="1022"/>
      <c r="U8" s="1022"/>
      <c r="V8" s="1022"/>
    </row>
    <row r="9" spans="2:22" ht="15.75" x14ac:dyDescent="0.25">
      <c r="B9" s="370"/>
      <c r="C9" s="1022" t="s">
        <v>420</v>
      </c>
      <c r="D9" s="1022"/>
      <c r="E9" s="1022"/>
      <c r="F9" s="1022"/>
      <c r="G9" s="1022"/>
      <c r="H9" s="1022"/>
      <c r="I9" s="1022"/>
      <c r="J9" s="1022"/>
      <c r="K9" s="1022"/>
      <c r="L9" s="1022"/>
      <c r="M9" s="1022"/>
      <c r="N9" s="1022"/>
      <c r="O9" s="1022"/>
      <c r="P9" s="1022"/>
      <c r="Q9" s="1022"/>
      <c r="R9" s="1022"/>
      <c r="S9" s="1022"/>
      <c r="T9" s="1022"/>
      <c r="U9" s="1022"/>
      <c r="V9" s="1022"/>
    </row>
    <row r="10" spans="2:22" ht="15.75" x14ac:dyDescent="0.2">
      <c r="B10" s="371"/>
      <c r="C10" s="1022" t="s">
        <v>421</v>
      </c>
      <c r="D10" s="1022"/>
      <c r="E10" s="1022"/>
      <c r="F10" s="1022"/>
      <c r="G10" s="1022"/>
      <c r="H10" s="1022"/>
      <c r="I10" s="1022"/>
      <c r="J10" s="1022"/>
      <c r="K10" s="1022"/>
      <c r="L10" s="1022"/>
      <c r="M10" s="1022"/>
      <c r="N10" s="1022"/>
      <c r="O10" s="1022"/>
      <c r="P10" s="1022"/>
      <c r="Q10" s="1022"/>
      <c r="R10" s="1022"/>
      <c r="S10" s="1022"/>
      <c r="T10" s="1022"/>
      <c r="U10" s="1022"/>
      <c r="V10" s="1022"/>
    </row>
    <row r="11" spans="2:22" ht="15.75" x14ac:dyDescent="0.2">
      <c r="B11" s="1022" t="s">
        <v>422</v>
      </c>
      <c r="C11" s="1022"/>
      <c r="D11" s="1022"/>
      <c r="E11" s="1022"/>
      <c r="F11" s="1022"/>
      <c r="G11" s="1022"/>
      <c r="H11" s="1022"/>
      <c r="I11" s="1022"/>
      <c r="J11" s="1022"/>
      <c r="K11" s="1022"/>
      <c r="L11" s="1022"/>
      <c r="M11" s="1022"/>
      <c r="N11" s="1022"/>
      <c r="O11" s="1022"/>
      <c r="P11" s="1022"/>
      <c r="Q11" s="1022"/>
      <c r="R11" s="1022"/>
      <c r="S11" s="1022"/>
      <c r="T11" s="1022"/>
      <c r="U11" s="1022"/>
      <c r="V11" s="1022"/>
    </row>
    <row r="12" spans="2:22" ht="29.1" customHeight="1" x14ac:dyDescent="0.3">
      <c r="B12" s="707"/>
      <c r="C12" s="707"/>
      <c r="D12" s="707"/>
      <c r="E12" s="372" t="s">
        <v>423</v>
      </c>
      <c r="F12" s="1015" t="str">
        <f>IF(ISBLANK('A_Description and Fund Request'!C5),"",'A_Description and Fund Request'!C5)</f>
        <v/>
      </c>
      <c r="G12" s="1016"/>
      <c r="H12" s="1016"/>
      <c r="I12" s="1016"/>
      <c r="J12" s="1016"/>
      <c r="K12" s="1016"/>
      <c r="L12" s="1017"/>
      <c r="M12" s="707"/>
      <c r="N12" s="707"/>
      <c r="O12" s="10"/>
      <c r="P12" s="10"/>
      <c r="Q12" s="10"/>
      <c r="R12" s="707"/>
      <c r="S12" s="707"/>
      <c r="T12" s="707"/>
      <c r="U12" s="707"/>
      <c r="V12" s="707"/>
    </row>
    <row r="13" spans="2:22" ht="15" x14ac:dyDescent="0.25">
      <c r="B13" s="203"/>
      <c r="C13" s="203"/>
      <c r="D13" s="203"/>
      <c r="E13" s="203"/>
      <c r="F13" s="203"/>
      <c r="G13" s="203"/>
      <c r="H13" s="203"/>
      <c r="I13" s="203"/>
      <c r="J13" s="203"/>
      <c r="K13" s="203"/>
      <c r="L13" s="203"/>
      <c r="M13" s="203"/>
      <c r="N13" s="203"/>
      <c r="O13"/>
      <c r="P13"/>
      <c r="Q13"/>
      <c r="R13" s="203"/>
      <c r="S13" s="203"/>
      <c r="T13" s="203"/>
      <c r="U13" s="203"/>
      <c r="V13" s="203"/>
    </row>
    <row r="14" spans="2:22" ht="15" x14ac:dyDescent="0.25">
      <c r="O14"/>
      <c r="P14"/>
      <c r="Q14"/>
    </row>
    <row r="55" spans="2:22" ht="27.95" customHeight="1" x14ac:dyDescent="0.2">
      <c r="B55" s="202"/>
      <c r="E55" s="201" t="s">
        <v>424</v>
      </c>
      <c r="F55" s="1018"/>
      <c r="G55" s="1019"/>
      <c r="H55" s="1019"/>
      <c r="I55" s="1019"/>
      <c r="J55" s="1019"/>
      <c r="K55" s="1019"/>
      <c r="L55" s="1020"/>
    </row>
    <row r="56" spans="2:22" ht="15" customHeight="1" x14ac:dyDescent="0.25">
      <c r="B56" s="200"/>
      <c r="K56" s="199"/>
    </row>
    <row r="57" spans="2:22" ht="15" x14ac:dyDescent="0.2">
      <c r="B57" s="203"/>
      <c r="C57" s="203"/>
      <c r="D57" s="203"/>
      <c r="E57" s="203"/>
      <c r="F57" s="203"/>
      <c r="G57" s="203"/>
      <c r="H57" s="203"/>
      <c r="I57" s="203"/>
      <c r="J57" s="203"/>
      <c r="K57" s="203"/>
      <c r="L57" s="203"/>
      <c r="M57" s="203"/>
      <c r="N57" s="203"/>
      <c r="O57" s="203"/>
      <c r="P57" s="203"/>
      <c r="Q57" s="203"/>
      <c r="R57" s="203"/>
      <c r="S57" s="203"/>
      <c r="T57" s="203"/>
      <c r="U57" s="203"/>
      <c r="V57" s="203"/>
    </row>
    <row r="97" spans="2:22" ht="15" x14ac:dyDescent="0.2">
      <c r="B97" s="204" t="s">
        <v>425</v>
      </c>
    </row>
    <row r="98" spans="2:22" x14ac:dyDescent="0.2">
      <c r="B98" s="1006"/>
      <c r="C98" s="1007"/>
      <c r="D98" s="1007"/>
      <c r="E98" s="1007"/>
      <c r="F98" s="1007"/>
      <c r="G98" s="1007"/>
      <c r="H98" s="1007"/>
      <c r="I98" s="1007"/>
      <c r="J98" s="1007"/>
      <c r="K98" s="1007"/>
      <c r="L98" s="1007"/>
      <c r="M98" s="1007"/>
      <c r="N98" s="1007"/>
      <c r="O98" s="1007"/>
      <c r="P98" s="1007"/>
      <c r="Q98" s="1007"/>
      <c r="R98" s="1007"/>
      <c r="S98" s="1007"/>
      <c r="T98" s="1007"/>
      <c r="U98" s="1007"/>
      <c r="V98" s="1008"/>
    </row>
    <row r="99" spans="2:22" x14ac:dyDescent="0.2">
      <c r="B99" s="1009"/>
      <c r="C99" s="1010"/>
      <c r="D99" s="1010"/>
      <c r="E99" s="1010"/>
      <c r="F99" s="1010"/>
      <c r="G99" s="1010"/>
      <c r="H99" s="1010"/>
      <c r="I99" s="1010"/>
      <c r="J99" s="1010"/>
      <c r="K99" s="1010"/>
      <c r="L99" s="1010"/>
      <c r="M99" s="1010"/>
      <c r="N99" s="1010"/>
      <c r="O99" s="1010"/>
      <c r="P99" s="1010"/>
      <c r="Q99" s="1010"/>
      <c r="R99" s="1010"/>
      <c r="S99" s="1010"/>
      <c r="T99" s="1010"/>
      <c r="U99" s="1010"/>
      <c r="V99" s="1011"/>
    </row>
    <row r="100" spans="2:22" x14ac:dyDescent="0.2">
      <c r="B100" s="1009"/>
      <c r="C100" s="1010"/>
      <c r="D100" s="1010"/>
      <c r="E100" s="1010"/>
      <c r="F100" s="1010"/>
      <c r="G100" s="1010"/>
      <c r="H100" s="1010"/>
      <c r="I100" s="1010"/>
      <c r="J100" s="1010"/>
      <c r="K100" s="1010"/>
      <c r="L100" s="1010"/>
      <c r="M100" s="1010"/>
      <c r="N100" s="1010"/>
      <c r="O100" s="1010"/>
      <c r="P100" s="1010"/>
      <c r="Q100" s="1010"/>
      <c r="R100" s="1010"/>
      <c r="S100" s="1010"/>
      <c r="T100" s="1010"/>
      <c r="U100" s="1010"/>
      <c r="V100" s="1011"/>
    </row>
    <row r="101" spans="2:22" x14ac:dyDescent="0.2">
      <c r="B101" s="1009"/>
      <c r="C101" s="1010"/>
      <c r="D101" s="1010"/>
      <c r="E101" s="1010"/>
      <c r="F101" s="1010"/>
      <c r="G101" s="1010"/>
      <c r="H101" s="1010"/>
      <c r="I101" s="1010"/>
      <c r="J101" s="1010"/>
      <c r="K101" s="1010"/>
      <c r="L101" s="1010"/>
      <c r="M101" s="1010"/>
      <c r="N101" s="1010"/>
      <c r="O101" s="1010"/>
      <c r="P101" s="1010"/>
      <c r="Q101" s="1010"/>
      <c r="R101" s="1010"/>
      <c r="S101" s="1010"/>
      <c r="T101" s="1010"/>
      <c r="U101" s="1010"/>
      <c r="V101" s="1011"/>
    </row>
    <row r="102" spans="2:22" x14ac:dyDescent="0.2">
      <c r="B102" s="1012"/>
      <c r="C102" s="1013"/>
      <c r="D102" s="1013"/>
      <c r="E102" s="1013"/>
      <c r="F102" s="1013"/>
      <c r="G102" s="1013"/>
      <c r="H102" s="1013"/>
      <c r="I102" s="1013"/>
      <c r="J102" s="1013"/>
      <c r="K102" s="1013"/>
      <c r="L102" s="1013"/>
      <c r="M102" s="1013"/>
      <c r="N102" s="1013"/>
      <c r="O102" s="1013"/>
      <c r="P102" s="1013"/>
      <c r="Q102" s="1013"/>
      <c r="R102" s="1013"/>
      <c r="S102" s="1013"/>
      <c r="T102" s="1013"/>
      <c r="U102" s="1013"/>
      <c r="V102" s="1014"/>
    </row>
  </sheetData>
  <sheetProtection algorithmName="SHA-512" hashValue="wHdSYvKa8av56sVgavzXkB2LPoEy66aRcY7BIT74X3YTuD9cxWhts+odiTksjXJjRe8/pl3tcApeuBZ29+dsPg==" saltValue="kBu2BWKB39WdIbWfkWzqzg==" spinCount="100000" sheet="1" selectLockedCells="1"/>
  <mergeCells count="12">
    <mergeCell ref="B1:V1"/>
    <mergeCell ref="B2:V2"/>
    <mergeCell ref="B3:V3"/>
    <mergeCell ref="B98:V102"/>
    <mergeCell ref="F12:L12"/>
    <mergeCell ref="F55:L55"/>
    <mergeCell ref="C6:V6"/>
    <mergeCell ref="C7:V7"/>
    <mergeCell ref="C8:V8"/>
    <mergeCell ref="C9:V9"/>
    <mergeCell ref="C10:V10"/>
    <mergeCell ref="B11:V11"/>
  </mergeCells>
  <printOptions horizontalCentered="1"/>
  <pageMargins left="0.45" right="0.35" top="0.55000000000000004" bottom="0.5" header="0.25" footer="0.5"/>
  <pageSetup scale="39" orientation="landscape" r:id="rId1"/>
  <headerFooter alignWithMargins="0">
    <oddFooter>&amp;RRevised 2/8/13</oddFooter>
  </headerFooter>
  <rowBreaks count="1" manualBreakCount="1">
    <brk id="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2356-5D11-4A11-9545-C5DFFCC8CDA0}">
  <sheetPr>
    <tabColor rgb="FFFFFF00"/>
  </sheetPr>
  <dimension ref="B1:W39"/>
  <sheetViews>
    <sheetView showGridLines="0" view="pageBreakPreview" zoomScaleNormal="100" zoomScaleSheetLayoutView="100" workbookViewId="0">
      <selection activeCell="C6" sqref="C6:K15"/>
    </sheetView>
  </sheetViews>
  <sheetFormatPr defaultColWidth="7.85546875" defaultRowHeight="16.5" x14ac:dyDescent="0.3"/>
  <cols>
    <col min="1" max="1" width="2.85546875" style="259" customWidth="1"/>
    <col min="2" max="2" width="3.5703125" style="259" customWidth="1"/>
    <col min="3" max="3" width="6.5703125" style="259" customWidth="1"/>
    <col min="4" max="4" width="8.140625" style="259" customWidth="1"/>
    <col min="5" max="10" width="13.42578125" style="259" customWidth="1"/>
    <col min="11" max="11" width="10.5703125" style="259" customWidth="1"/>
    <col min="12" max="12" width="3.5703125" style="259" customWidth="1"/>
    <col min="13" max="13" width="5.85546875" style="243" customWidth="1"/>
    <col min="14" max="14" width="1.5703125" style="243" hidden="1" customWidth="1"/>
    <col min="15" max="15" width="7.42578125" style="243" hidden="1" customWidth="1"/>
    <col min="16" max="16" width="9.140625" style="243" hidden="1" customWidth="1"/>
    <col min="17" max="17" width="9.5703125" style="243" hidden="1" customWidth="1"/>
    <col min="18" max="18" width="3.85546875" style="243" hidden="1" customWidth="1"/>
    <col min="19" max="20" width="7.85546875" style="259" hidden="1" customWidth="1"/>
    <col min="21" max="22" width="7.85546875" style="259" customWidth="1"/>
    <col min="23" max="16384" width="7.85546875" style="259"/>
  </cols>
  <sheetData>
    <row r="1" spans="2:23" s="418" customFormat="1" x14ac:dyDescent="0.25">
      <c r="B1" s="1023" t="s">
        <v>166</v>
      </c>
      <c r="C1" s="1023"/>
      <c r="D1" s="1023"/>
      <c r="E1" s="1023"/>
      <c r="F1" s="1023"/>
      <c r="G1" s="1023"/>
      <c r="H1" s="1023"/>
      <c r="I1" s="1023"/>
      <c r="J1" s="1023"/>
      <c r="K1" s="1023"/>
      <c r="L1" s="1023"/>
      <c r="M1" s="523"/>
      <c r="N1" s="523"/>
      <c r="O1" s="523"/>
      <c r="P1" s="523"/>
      <c r="Q1" s="523"/>
      <c r="R1" s="523"/>
      <c r="S1" s="523"/>
      <c r="T1" s="523"/>
      <c r="U1" s="523"/>
      <c r="V1" s="523"/>
      <c r="W1" s="523"/>
    </row>
    <row r="2" spans="2:23" s="418" customFormat="1" ht="30" customHeight="1" x14ac:dyDescent="0.25">
      <c r="B2" s="913" t="s">
        <v>426</v>
      </c>
      <c r="C2" s="913"/>
      <c r="D2" s="913"/>
      <c r="E2" s="913"/>
      <c r="F2" s="913"/>
      <c r="G2" s="913"/>
      <c r="H2" s="913"/>
      <c r="I2" s="913"/>
      <c r="J2" s="913"/>
      <c r="K2" s="913"/>
      <c r="L2" s="913"/>
      <c r="M2" s="524"/>
      <c r="N2" s="524"/>
      <c r="O2" s="524"/>
      <c r="P2" s="524"/>
      <c r="Q2" s="524"/>
      <c r="R2" s="524"/>
      <c r="S2" s="524"/>
      <c r="T2" s="524"/>
      <c r="U2" s="524"/>
      <c r="V2" s="524"/>
      <c r="W2" s="524"/>
    </row>
    <row r="3" spans="2:23" s="418" customFormat="1" ht="17.45" customHeight="1" x14ac:dyDescent="0.25">
      <c r="B3" s="921" t="str">
        <f>Instructions!B3</f>
        <v>Updated: February 2025</v>
      </c>
      <c r="C3" s="922"/>
      <c r="D3" s="922"/>
      <c r="E3" s="922"/>
      <c r="F3" s="922"/>
      <c r="G3" s="922"/>
      <c r="H3" s="922"/>
      <c r="I3" s="922"/>
      <c r="J3" s="922"/>
      <c r="K3" s="922"/>
      <c r="L3" s="923"/>
      <c r="M3" s="755"/>
      <c r="N3" s="755"/>
      <c r="O3" s="755"/>
      <c r="P3" s="755"/>
      <c r="Q3" s="755"/>
      <c r="R3" s="755"/>
      <c r="S3" s="755"/>
      <c r="T3" s="755"/>
      <c r="U3" s="525"/>
      <c r="V3" s="525"/>
      <c r="W3" s="525"/>
    </row>
    <row r="4" spans="2:23" s="418" customFormat="1" ht="26.25" customHeight="1" x14ac:dyDescent="0.25">
      <c r="B4" s="1031" t="s">
        <v>427</v>
      </c>
      <c r="C4" s="1031"/>
      <c r="D4" s="1031"/>
      <c r="E4" s="1031"/>
      <c r="F4" s="1031"/>
      <c r="G4" s="1031"/>
      <c r="H4" s="1031"/>
      <c r="I4" s="1031"/>
      <c r="J4" s="1031"/>
      <c r="K4" s="1031"/>
      <c r="L4" s="1031"/>
      <c r="M4" s="525"/>
      <c r="N4" s="525"/>
      <c r="O4" s="525"/>
      <c r="P4" s="525"/>
      <c r="Q4" s="525"/>
      <c r="R4" s="525"/>
      <c r="S4" s="525"/>
      <c r="T4" s="525"/>
      <c r="U4" s="525"/>
      <c r="V4" s="525"/>
      <c r="W4" s="525"/>
    </row>
    <row r="5" spans="2:23" s="243" customFormat="1" ht="9" customHeight="1" thickBot="1" x14ac:dyDescent="0.35">
      <c r="B5" s="1032"/>
      <c r="C5" s="1032"/>
      <c r="D5" s="1032"/>
      <c r="E5" s="1032"/>
      <c r="F5" s="1032"/>
      <c r="G5" s="1032"/>
      <c r="H5" s="1032"/>
      <c r="I5" s="1032"/>
      <c r="J5" s="1032"/>
      <c r="K5" s="1032"/>
      <c r="L5" s="1032"/>
      <c r="S5" s="259"/>
    </row>
    <row r="6" spans="2:23" s="243" customFormat="1" ht="18.600000000000001" customHeight="1" x14ac:dyDescent="0.3">
      <c r="B6" s="259"/>
      <c r="C6" s="272" t="s">
        <v>74</v>
      </c>
      <c r="D6" s="271"/>
      <c r="E6" s="259"/>
      <c r="F6" s="259"/>
      <c r="G6" s="259"/>
      <c r="H6" s="259"/>
      <c r="I6" s="271"/>
      <c r="J6" s="271"/>
      <c r="K6" s="259"/>
      <c r="L6" s="259"/>
      <c r="S6" s="259"/>
    </row>
    <row r="7" spans="2:23" s="243" customFormat="1" ht="35.1" customHeight="1" x14ac:dyDescent="0.3">
      <c r="B7" s="259"/>
      <c r="C7" s="918" t="s">
        <v>428</v>
      </c>
      <c r="D7" s="918"/>
      <c r="E7" s="918"/>
      <c r="F7" s="918"/>
      <c r="G7" s="918"/>
      <c r="H7" s="918"/>
      <c r="I7" s="918"/>
      <c r="J7" s="918"/>
      <c r="K7" s="918"/>
      <c r="L7" s="259"/>
      <c r="S7" s="259"/>
    </row>
    <row r="8" spans="2:23" s="243" customFormat="1" x14ac:dyDescent="0.3">
      <c r="B8" s="259"/>
      <c r="D8" s="742"/>
      <c r="E8" s="934" t="s">
        <v>76</v>
      </c>
      <c r="F8" s="934"/>
      <c r="G8" s="934"/>
      <c r="H8" s="934"/>
      <c r="I8" s="934"/>
      <c r="J8" s="934"/>
      <c r="K8" s="934"/>
      <c r="L8" s="259"/>
      <c r="S8" s="259"/>
    </row>
    <row r="9" spans="2:23" s="243" customFormat="1" x14ac:dyDescent="0.3">
      <c r="B9" s="259"/>
      <c r="D9" s="742"/>
      <c r="E9" s="934" t="s">
        <v>77</v>
      </c>
      <c r="F9" s="934"/>
      <c r="G9" s="934"/>
      <c r="H9" s="934"/>
      <c r="I9" s="934"/>
      <c r="J9" s="934"/>
      <c r="K9" s="934"/>
      <c r="L9" s="259"/>
      <c r="S9" s="259"/>
    </row>
    <row r="10" spans="2:23" s="243" customFormat="1" x14ac:dyDescent="0.3">
      <c r="B10" s="259"/>
      <c r="D10" s="742"/>
      <c r="E10" s="934" t="s">
        <v>78</v>
      </c>
      <c r="F10" s="934"/>
      <c r="G10" s="934"/>
      <c r="H10" s="934"/>
      <c r="I10" s="934"/>
      <c r="J10" s="934"/>
      <c r="K10" s="934"/>
      <c r="L10" s="259"/>
      <c r="S10" s="259"/>
    </row>
    <row r="11" spans="2:23" s="243" customFormat="1" ht="16.5" customHeight="1" x14ac:dyDescent="0.3">
      <c r="B11" s="259"/>
      <c r="D11" s="742"/>
      <c r="E11" s="934" t="s">
        <v>79</v>
      </c>
      <c r="F11" s="934"/>
      <c r="G11" s="934"/>
      <c r="H11" s="934"/>
      <c r="I11" s="934"/>
      <c r="J11" s="934"/>
      <c r="K11" s="934"/>
      <c r="L11" s="259"/>
      <c r="S11" s="259"/>
    </row>
    <row r="12" spans="2:23" s="243" customFormat="1" x14ac:dyDescent="0.3">
      <c r="B12" s="259"/>
      <c r="D12" s="505"/>
      <c r="E12" s="934"/>
      <c r="F12" s="934"/>
      <c r="G12" s="934"/>
      <c r="H12" s="934"/>
      <c r="I12" s="934"/>
      <c r="J12" s="934"/>
      <c r="K12" s="934"/>
      <c r="L12" s="259"/>
      <c r="S12" s="259"/>
    </row>
    <row r="13" spans="2:23" s="243" customFormat="1" ht="21.6" customHeight="1" x14ac:dyDescent="0.3">
      <c r="B13" s="259"/>
      <c r="D13" s="505"/>
      <c r="E13" s="692"/>
      <c r="F13" s="692"/>
      <c r="G13" s="692"/>
      <c r="H13" s="692"/>
      <c r="I13" s="692"/>
      <c r="J13" s="692"/>
      <c r="K13" s="692"/>
      <c r="L13" s="259"/>
      <c r="S13" s="259"/>
    </row>
    <row r="14" spans="2:23" s="243" customFormat="1" ht="16.5" customHeight="1" x14ac:dyDescent="0.3">
      <c r="B14" s="259"/>
      <c r="D14" s="742"/>
      <c r="E14" s="934" t="s">
        <v>80</v>
      </c>
      <c r="F14" s="934"/>
      <c r="G14" s="934"/>
      <c r="H14" s="934"/>
      <c r="I14" s="934"/>
      <c r="J14" s="934"/>
      <c r="K14" s="934"/>
      <c r="L14" s="259"/>
      <c r="S14" s="259"/>
    </row>
    <row r="15" spans="2:23" s="243" customFormat="1" x14ac:dyDescent="0.3">
      <c r="B15" s="259"/>
      <c r="D15" s="505"/>
      <c r="E15" s="934"/>
      <c r="F15" s="934"/>
      <c r="G15" s="934"/>
      <c r="H15" s="934"/>
      <c r="I15" s="934"/>
      <c r="J15" s="934"/>
      <c r="K15" s="934"/>
      <c r="L15" s="259"/>
      <c r="S15" s="259"/>
    </row>
    <row r="16" spans="2:23" s="243" customFormat="1" ht="16.5" customHeight="1" x14ac:dyDescent="0.3">
      <c r="B16" s="259"/>
      <c r="D16" s="506"/>
      <c r="E16" s="692"/>
      <c r="F16" s="692"/>
      <c r="G16" s="692"/>
      <c r="H16" s="692"/>
      <c r="I16" s="692"/>
      <c r="J16" s="692"/>
      <c r="K16" s="692"/>
      <c r="L16" s="259"/>
      <c r="S16" s="259"/>
    </row>
    <row r="17" spans="2:19" s="243" customFormat="1" x14ac:dyDescent="0.3">
      <c r="B17" s="259"/>
      <c r="C17" s="511" t="s">
        <v>429</v>
      </c>
      <c r="D17" s="271"/>
      <c r="E17" s="259"/>
      <c r="F17" s="259"/>
      <c r="G17" s="259"/>
      <c r="H17" s="259"/>
      <c r="I17" s="271"/>
      <c r="J17" s="271"/>
      <c r="K17" s="259"/>
      <c r="L17" s="259"/>
      <c r="S17" s="259">
        <v>33</v>
      </c>
    </row>
    <row r="18" spans="2:19" s="243" customFormat="1" x14ac:dyDescent="0.3">
      <c r="B18" s="259"/>
      <c r="C18" s="1030" t="s">
        <v>430</v>
      </c>
      <c r="D18" s="1030"/>
      <c r="E18" s="1030"/>
      <c r="F18" s="1030"/>
      <c r="G18" s="1030"/>
      <c r="H18" s="1030"/>
      <c r="I18" s="1030"/>
      <c r="J18" s="1030"/>
      <c r="K18" s="1030"/>
      <c r="L18" s="259"/>
      <c r="S18" s="259">
        <v>34</v>
      </c>
    </row>
    <row r="19" spans="2:19" s="243" customFormat="1" ht="78.95" customHeight="1" x14ac:dyDescent="0.3">
      <c r="B19" s="259"/>
      <c r="C19" s="1027"/>
      <c r="D19" s="1027"/>
      <c r="E19" s="1027"/>
      <c r="F19" s="1027"/>
      <c r="G19" s="1027"/>
      <c r="H19" s="1027"/>
      <c r="I19" s="1027"/>
      <c r="J19" s="1027"/>
      <c r="K19" s="1027"/>
      <c r="L19" s="259"/>
      <c r="S19" s="259">
        <v>35</v>
      </c>
    </row>
    <row r="20" spans="2:19" s="243" customFormat="1" x14ac:dyDescent="0.3">
      <c r="B20" s="259"/>
      <c r="C20" s="271"/>
      <c r="D20" s="271"/>
      <c r="E20" s="259"/>
      <c r="F20" s="259"/>
      <c r="G20" s="259"/>
      <c r="H20" s="259"/>
      <c r="I20" s="271"/>
      <c r="J20" s="271"/>
      <c r="K20" s="259"/>
      <c r="L20" s="259"/>
      <c r="S20" s="259">
        <v>36</v>
      </c>
    </row>
    <row r="21" spans="2:19" s="243" customFormat="1" x14ac:dyDescent="0.3">
      <c r="B21" s="259"/>
      <c r="C21" s="272" t="s">
        <v>431</v>
      </c>
      <c r="D21" s="271"/>
      <c r="E21" s="259"/>
      <c r="F21" s="259"/>
      <c r="G21" s="259"/>
      <c r="H21" s="259"/>
      <c r="I21" s="271"/>
      <c r="J21" s="271"/>
      <c r="K21" s="259"/>
      <c r="L21" s="259"/>
      <c r="S21" s="259">
        <v>37</v>
      </c>
    </row>
    <row r="22" spans="2:19" s="243" customFormat="1" x14ac:dyDescent="0.3">
      <c r="B22" s="259"/>
      <c r="C22" s="1028" t="s">
        <v>432</v>
      </c>
      <c r="D22" s="1028"/>
      <c r="E22" s="1028"/>
      <c r="F22" s="1028"/>
      <c r="G22" s="1028"/>
      <c r="H22" s="1028"/>
      <c r="I22" s="1028"/>
      <c r="J22" s="1028"/>
      <c r="K22" s="1028"/>
      <c r="L22" s="259"/>
      <c r="S22" s="259">
        <v>38</v>
      </c>
    </row>
    <row r="23" spans="2:19" s="243" customFormat="1" ht="77.099999999999994" customHeight="1" x14ac:dyDescent="0.3">
      <c r="B23" s="259"/>
      <c r="C23" s="1027"/>
      <c r="D23" s="1027"/>
      <c r="E23" s="1027"/>
      <c r="F23" s="1027"/>
      <c r="G23" s="1027"/>
      <c r="H23" s="1027"/>
      <c r="I23" s="1027"/>
      <c r="J23" s="1027"/>
      <c r="K23" s="1027"/>
      <c r="L23" s="259"/>
      <c r="S23" s="259">
        <v>39</v>
      </c>
    </row>
    <row r="24" spans="2:19" s="243" customFormat="1" x14ac:dyDescent="0.3">
      <c r="B24" s="259"/>
      <c r="C24" s="271"/>
      <c r="D24" s="271"/>
      <c r="E24" s="259"/>
      <c r="F24" s="259"/>
      <c r="G24" s="259"/>
      <c r="H24" s="259"/>
      <c r="I24" s="271"/>
      <c r="J24" s="271"/>
      <c r="K24" s="259"/>
      <c r="L24" s="259"/>
      <c r="S24" s="259">
        <v>40</v>
      </c>
    </row>
    <row r="25" spans="2:19" s="243" customFormat="1" x14ac:dyDescent="0.3">
      <c r="B25" s="259"/>
      <c r="C25" s="272" t="s">
        <v>81</v>
      </c>
      <c r="D25" s="271"/>
      <c r="E25" s="259"/>
      <c r="F25" s="259"/>
      <c r="G25" s="259"/>
      <c r="H25" s="259"/>
      <c r="I25" s="271"/>
      <c r="J25" s="271"/>
      <c r="K25" s="259"/>
      <c r="L25" s="259"/>
      <c r="S25" s="259"/>
    </row>
    <row r="26" spans="2:19" s="243" customFormat="1" ht="33.6" customHeight="1" x14ac:dyDescent="0.3">
      <c r="B26" s="259"/>
      <c r="C26" s="918" t="s">
        <v>433</v>
      </c>
      <c r="D26" s="918"/>
      <c r="E26" s="918"/>
      <c r="F26" s="918"/>
      <c r="G26" s="918"/>
      <c r="H26" s="918"/>
      <c r="I26" s="918"/>
      <c r="J26" s="918"/>
      <c r="K26" s="918"/>
      <c r="L26" s="259"/>
      <c r="S26" s="259"/>
    </row>
    <row r="27" spans="2:19" s="243" customFormat="1" ht="16.5" customHeight="1" x14ac:dyDescent="0.3">
      <c r="B27" s="259"/>
      <c r="C27" s="691"/>
      <c r="D27" s="742"/>
      <c r="E27" s="934" t="s">
        <v>434</v>
      </c>
      <c r="F27" s="934"/>
      <c r="G27" s="934"/>
      <c r="H27" s="934"/>
      <c r="I27" s="934"/>
      <c r="J27" s="934"/>
      <c r="K27" s="934"/>
      <c r="L27" s="259"/>
      <c r="S27" s="259"/>
    </row>
    <row r="28" spans="2:19" s="243" customFormat="1" ht="18" customHeight="1" x14ac:dyDescent="0.3">
      <c r="B28" s="259"/>
      <c r="C28" s="691"/>
      <c r="D28" s="691"/>
      <c r="E28" s="934"/>
      <c r="F28" s="934"/>
      <c r="G28" s="934"/>
      <c r="H28" s="934"/>
      <c r="I28" s="934"/>
      <c r="J28" s="934"/>
      <c r="K28" s="934"/>
      <c r="L28" s="259"/>
      <c r="S28" s="259"/>
    </row>
    <row r="29" spans="2:19" s="243" customFormat="1" x14ac:dyDescent="0.3">
      <c r="B29" s="259"/>
      <c r="C29" s="271"/>
      <c r="D29" s="742"/>
      <c r="E29" s="934" t="s">
        <v>83</v>
      </c>
      <c r="F29" s="934"/>
      <c r="G29" s="934"/>
      <c r="H29" s="934"/>
      <c r="I29" s="934"/>
      <c r="J29" s="934"/>
      <c r="K29" s="934"/>
      <c r="L29" s="259"/>
      <c r="S29" s="259"/>
    </row>
    <row r="30" spans="2:19" s="243" customFormat="1" x14ac:dyDescent="0.3">
      <c r="B30" s="259"/>
      <c r="C30" s="271"/>
      <c r="D30" s="742"/>
      <c r="E30" s="934" t="s">
        <v>84</v>
      </c>
      <c r="F30" s="934"/>
      <c r="G30" s="934"/>
      <c r="H30" s="934"/>
      <c r="I30" s="934"/>
      <c r="J30" s="934"/>
      <c r="K30" s="934"/>
      <c r="L30" s="259"/>
      <c r="S30" s="259"/>
    </row>
    <row r="31" spans="2:19" s="243" customFormat="1" x14ac:dyDescent="0.3">
      <c r="B31" s="259"/>
      <c r="C31" s="271"/>
      <c r="D31" s="506"/>
      <c r="E31" s="692"/>
      <c r="F31" s="692"/>
      <c r="G31" s="692"/>
      <c r="H31" s="692"/>
      <c r="I31" s="692"/>
      <c r="J31" s="692"/>
      <c r="K31" s="692"/>
      <c r="L31" s="259"/>
      <c r="S31" s="259"/>
    </row>
    <row r="32" spans="2:19" s="243" customFormat="1" x14ac:dyDescent="0.3">
      <c r="B32" s="259"/>
      <c r="C32" s="272" t="s">
        <v>435</v>
      </c>
      <c r="D32" s="271"/>
      <c r="E32" s="259"/>
      <c r="F32" s="259"/>
      <c r="G32" s="259"/>
      <c r="H32" s="259"/>
      <c r="I32" s="271"/>
      <c r="J32" s="271"/>
      <c r="K32" s="259"/>
      <c r="L32" s="259"/>
    </row>
    <row r="33" spans="2:12" s="243" customFormat="1" x14ac:dyDescent="0.3">
      <c r="B33" s="259"/>
      <c r="C33" s="1029" t="s">
        <v>436</v>
      </c>
      <c r="D33" s="1029"/>
      <c r="E33" s="1029"/>
      <c r="F33" s="1029"/>
      <c r="G33" s="1029"/>
      <c r="H33" s="1029"/>
      <c r="I33" s="1029"/>
      <c r="J33" s="1029"/>
      <c r="K33" s="1029"/>
      <c r="L33" s="259"/>
    </row>
    <row r="34" spans="2:12" s="243" customFormat="1" ht="87.95" customHeight="1" x14ac:dyDescent="0.3">
      <c r="B34" s="259"/>
      <c r="C34" s="1027"/>
      <c r="D34" s="1027"/>
      <c r="E34" s="1027"/>
      <c r="F34" s="1027"/>
      <c r="G34" s="1027"/>
      <c r="H34" s="1027"/>
      <c r="I34" s="1027"/>
      <c r="J34" s="1027"/>
      <c r="K34" s="1027"/>
      <c r="L34" s="259"/>
    </row>
    <row r="35" spans="2:12" s="243" customFormat="1" x14ac:dyDescent="0.3">
      <c r="B35" s="259"/>
      <c r="C35" s="270"/>
      <c r="D35" s="270"/>
      <c r="E35" s="270"/>
      <c r="F35" s="270"/>
      <c r="G35" s="270"/>
      <c r="H35" s="259"/>
      <c r="I35" s="271"/>
      <c r="J35" s="271"/>
      <c r="K35" s="259"/>
      <c r="L35" s="259"/>
    </row>
    <row r="36" spans="2:12" s="243" customFormat="1" x14ac:dyDescent="0.3">
      <c r="B36" s="259"/>
      <c r="C36" s="273" t="s">
        <v>437</v>
      </c>
      <c r="D36" s="270"/>
      <c r="E36" s="270"/>
      <c r="F36" s="270"/>
      <c r="G36" s="270"/>
      <c r="H36" s="259"/>
      <c r="I36" s="271"/>
      <c r="J36" s="271"/>
      <c r="K36" s="259"/>
      <c r="L36" s="259"/>
    </row>
    <row r="37" spans="2:12" s="243" customFormat="1" ht="31.5" customHeight="1" x14ac:dyDescent="0.3">
      <c r="B37" s="259"/>
      <c r="C37" s="1024" t="s">
        <v>438</v>
      </c>
      <c r="D37" s="1025"/>
      <c r="E37" s="1025"/>
      <c r="F37" s="1025"/>
      <c r="G37" s="1025"/>
      <c r="H37" s="1025"/>
      <c r="I37" s="1025"/>
      <c r="J37" s="1025"/>
      <c r="K37" s="1026"/>
      <c r="L37" s="259"/>
    </row>
    <row r="38" spans="2:12" s="243" customFormat="1" ht="99" customHeight="1" x14ac:dyDescent="0.3">
      <c r="B38" s="259"/>
      <c r="C38" s="1027"/>
      <c r="D38" s="1027"/>
      <c r="E38" s="1027"/>
      <c r="F38" s="1027"/>
      <c r="G38" s="1027"/>
      <c r="H38" s="1027"/>
      <c r="I38" s="1027"/>
      <c r="J38" s="1027"/>
      <c r="K38" s="1027"/>
      <c r="L38" s="259"/>
    </row>
    <row r="39" spans="2:12" s="243" customFormat="1" x14ac:dyDescent="0.3">
      <c r="C39" s="270"/>
      <c r="D39" s="270"/>
      <c r="E39" s="270"/>
      <c r="F39" s="270"/>
      <c r="G39" s="270"/>
      <c r="H39" s="259"/>
      <c r="I39" s="271"/>
      <c r="J39" s="271"/>
      <c r="K39" s="259"/>
      <c r="L39" s="259"/>
    </row>
  </sheetData>
  <sheetProtection selectLockedCells="1"/>
  <mergeCells count="22">
    <mergeCell ref="E14:K15"/>
    <mergeCell ref="B4:L5"/>
    <mergeCell ref="E8:K8"/>
    <mergeCell ref="E9:K9"/>
    <mergeCell ref="E10:K10"/>
    <mergeCell ref="E11:K12"/>
    <mergeCell ref="B3:L3"/>
    <mergeCell ref="B2:L2"/>
    <mergeCell ref="B1:L1"/>
    <mergeCell ref="C37:K37"/>
    <mergeCell ref="C38:K38"/>
    <mergeCell ref="C22:K22"/>
    <mergeCell ref="C23:K23"/>
    <mergeCell ref="C33:K33"/>
    <mergeCell ref="C26:K26"/>
    <mergeCell ref="E29:K29"/>
    <mergeCell ref="E30:K30"/>
    <mergeCell ref="C34:K34"/>
    <mergeCell ref="C18:K18"/>
    <mergeCell ref="C19:K19"/>
    <mergeCell ref="C7:K7"/>
    <mergeCell ref="E27:K28"/>
  </mergeCells>
  <dataValidations disablePrompts="1" count="2">
    <dataValidation type="list" allowBlank="1" showInputMessage="1" showErrorMessage="1" sqref="D14" xr:uid="{31598F11-81AE-4246-985A-48A3C514775F}">
      <formula1>"Yes,No"</formula1>
    </dataValidation>
    <dataValidation type="list" allowBlank="1" showInputMessage="1" showErrorMessage="1" sqref="D8:D11 D27 D29:D30" xr:uid="{78DE6D5C-E19A-43B7-8A9B-D61615B897DA}">
      <formula1>"X,"</formula1>
    </dataValidation>
  </dataValidations>
  <printOptions horizontalCentered="1"/>
  <pageMargins left="0.2" right="0.2" top="0.3" bottom="0.3" header="0.2" footer="0.2"/>
  <pageSetup scale="33" fitToHeight="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E40-CB05-49A0-9C56-2CBC235635D4}">
  <sheetPr codeName="Sheet7"/>
  <dimension ref="A1:AB25"/>
  <sheetViews>
    <sheetView showGridLines="0" view="pageBreakPreview" zoomScale="85" zoomScaleNormal="100" zoomScaleSheetLayoutView="85" workbookViewId="0">
      <selection activeCell="F6" sqref="F6"/>
    </sheetView>
  </sheetViews>
  <sheetFormatPr defaultColWidth="7.85546875" defaultRowHeight="16.5" x14ac:dyDescent="0.3"/>
  <cols>
    <col min="1" max="1" width="3.5703125" style="259" customWidth="1"/>
    <col min="2" max="2" width="6.5703125" style="259" customWidth="1"/>
    <col min="3" max="10" width="10.5703125" style="259" customWidth="1"/>
    <col min="11" max="11" width="3.5703125" style="259" customWidth="1"/>
    <col min="12" max="12" width="6.5703125" style="259" customWidth="1"/>
    <col min="13" max="16" width="10.5703125" style="259" customWidth="1"/>
    <col min="17" max="17" width="12.140625" style="259" customWidth="1"/>
    <col min="18" max="18" width="12.42578125" style="259" customWidth="1"/>
    <col min="19" max="19" width="15.5703125" style="259" customWidth="1"/>
    <col min="20" max="20" width="21.42578125" style="259" customWidth="1"/>
    <col min="21" max="21" width="6.42578125" style="243" customWidth="1"/>
    <col min="22" max="22" width="5.85546875" style="243" customWidth="1"/>
    <col min="23" max="23" width="1.5703125" style="243" customWidth="1"/>
    <col min="24" max="24" width="7.42578125" style="243" customWidth="1"/>
    <col min="25" max="25" width="9.140625" style="243" customWidth="1"/>
    <col min="26" max="26" width="9.5703125" style="243" customWidth="1"/>
    <col min="27" max="27" width="3.85546875" style="243" customWidth="1"/>
    <col min="28" max="31" width="7.85546875" style="259" customWidth="1"/>
    <col min="32" max="16384" width="7.85546875" style="259"/>
  </cols>
  <sheetData>
    <row r="1" spans="1:28" s="418" customFormat="1" ht="15.75" x14ac:dyDescent="0.25">
      <c r="B1" s="945"/>
      <c r="C1" s="945"/>
      <c r="D1" s="945"/>
      <c r="E1" s="945"/>
      <c r="F1" s="945"/>
      <c r="G1" s="945"/>
      <c r="H1" s="945"/>
      <c r="I1" s="945"/>
      <c r="J1" s="945"/>
      <c r="K1" s="523"/>
      <c r="L1" s="945"/>
      <c r="M1" s="945"/>
      <c r="N1" s="945"/>
      <c r="O1" s="945"/>
      <c r="P1" s="945"/>
      <c r="Q1" s="945"/>
      <c r="R1" s="945"/>
      <c r="S1" s="945"/>
      <c r="T1" s="945"/>
      <c r="U1" s="523"/>
      <c r="V1" s="523"/>
    </row>
    <row r="2" spans="1:28" s="418" customFormat="1" ht="30" customHeight="1" x14ac:dyDescent="0.25">
      <c r="B2" s="920" t="s">
        <v>439</v>
      </c>
      <c r="C2" s="920"/>
      <c r="D2" s="920"/>
      <c r="E2" s="920"/>
      <c r="F2" s="920"/>
      <c r="G2" s="920"/>
      <c r="H2" s="920"/>
      <c r="I2" s="920"/>
      <c r="J2" s="920"/>
      <c r="K2" s="524"/>
      <c r="L2" s="920" t="s">
        <v>440</v>
      </c>
      <c r="M2" s="920"/>
      <c r="N2" s="920"/>
      <c r="O2" s="920"/>
      <c r="P2" s="920"/>
      <c r="Q2" s="920"/>
      <c r="R2" s="920"/>
      <c r="S2" s="920"/>
      <c r="T2" s="920"/>
      <c r="U2"/>
      <c r="V2"/>
      <c r="W2"/>
    </row>
    <row r="3" spans="1:28" s="418" customFormat="1" ht="17.45" customHeight="1" x14ac:dyDescent="0.25">
      <c r="B3" s="921" t="str">
        <f>Instructions!B3</f>
        <v>Updated: February 2025</v>
      </c>
      <c r="C3" s="922"/>
      <c r="D3" s="922"/>
      <c r="E3" s="922"/>
      <c r="F3" s="922"/>
      <c r="G3" s="922"/>
      <c r="H3" s="922"/>
      <c r="I3" s="922"/>
      <c r="J3" s="923"/>
      <c r="K3" s="525"/>
      <c r="L3" s="921" t="str">
        <f>Instructions!B3</f>
        <v>Updated: February 2025</v>
      </c>
      <c r="M3" s="922"/>
      <c r="N3" s="922"/>
      <c r="O3" s="922"/>
      <c r="P3" s="922"/>
      <c r="Q3" s="922"/>
      <c r="R3" s="922"/>
      <c r="S3" s="922"/>
      <c r="T3" s="923"/>
      <c r="U3"/>
      <c r="V3"/>
      <c r="W3"/>
    </row>
    <row r="4" spans="1:28" ht="7.5" customHeight="1" x14ac:dyDescent="0.3">
      <c r="B4" s="377"/>
      <c r="C4" s="275"/>
      <c r="D4" s="275"/>
      <c r="E4" s="275"/>
      <c r="F4" s="275"/>
      <c r="G4" s="275"/>
      <c r="H4" s="275"/>
      <c r="I4" s="275"/>
      <c r="J4" s="275"/>
      <c r="L4" s="377"/>
      <c r="M4" s="275"/>
      <c r="N4" s="275"/>
      <c r="O4" s="275"/>
      <c r="P4" s="275"/>
      <c r="Q4" s="275"/>
      <c r="R4" s="275"/>
      <c r="S4" s="275"/>
      <c r="T4" s="275"/>
      <c r="U4"/>
      <c r="V4"/>
      <c r="W4"/>
      <c r="X4" s="324"/>
    </row>
    <row r="5" spans="1:28" s="637" customFormat="1" ht="23.25" customHeight="1" x14ac:dyDescent="0.3">
      <c r="A5" s="259"/>
      <c r="B5" s="763" t="s">
        <v>441</v>
      </c>
      <c r="C5" s="657"/>
      <c r="D5" s="657"/>
      <c r="E5" s="658"/>
      <c r="F5" s="658"/>
      <c r="G5" s="658"/>
      <c r="H5" s="659"/>
      <c r="I5" s="659"/>
      <c r="J5" s="659"/>
      <c r="K5" s="259"/>
      <c r="L5" s="763" t="s">
        <v>442</v>
      </c>
      <c r="M5" s="657"/>
      <c r="N5" s="657"/>
      <c r="O5" s="658"/>
      <c r="P5" s="658"/>
      <c r="Q5" s="658"/>
      <c r="R5" s="659"/>
      <c r="S5" s="659"/>
      <c r="T5" s="659"/>
      <c r="U5" s="272"/>
      <c r="V5" s="243"/>
      <c r="W5" s="243"/>
      <c r="X5" s="324"/>
      <c r="Y5" s="243"/>
      <c r="Z5" s="243"/>
      <c r="AA5" s="243"/>
      <c r="AB5" s="259"/>
    </row>
    <row r="6" spans="1:28" s="243" customFormat="1" ht="18" customHeight="1" x14ac:dyDescent="0.3">
      <c r="A6" s="259"/>
      <c r="B6" s="1034" t="s">
        <v>443</v>
      </c>
      <c r="C6" s="1034"/>
      <c r="D6" s="1034"/>
      <c r="E6" s="1035"/>
      <c r="F6" s="437"/>
      <c r="G6"/>
      <c r="H6"/>
      <c r="I6"/>
      <c r="J6"/>
      <c r="K6" s="259"/>
      <c r="L6" s="1034" t="s">
        <v>444</v>
      </c>
      <c r="M6" s="1034"/>
      <c r="N6" s="1034"/>
      <c r="O6" s="1035"/>
      <c r="P6" s="437"/>
      <c r="Q6"/>
      <c r="R6"/>
      <c r="S6"/>
      <c r="T6"/>
      <c r="AB6" s="259"/>
    </row>
    <row r="7" spans="1:28" s="243" customFormat="1" ht="18" customHeight="1" x14ac:dyDescent="0.3">
      <c r="A7" s="259"/>
      <c r="B7" s="1034" t="s">
        <v>445</v>
      </c>
      <c r="C7" s="1034"/>
      <c r="D7" s="1034"/>
      <c r="E7" s="1035"/>
      <c r="F7" s="437"/>
      <c r="G7"/>
      <c r="H7"/>
      <c r="I7"/>
      <c r="J7"/>
      <c r="K7" s="259"/>
      <c r="L7" s="1034" t="s">
        <v>446</v>
      </c>
      <c r="M7" s="1034"/>
      <c r="N7" s="1034"/>
      <c r="O7" s="1035"/>
      <c r="P7" s="437"/>
      <c r="Q7"/>
      <c r="R7"/>
      <c r="S7"/>
      <c r="T7"/>
      <c r="U7" s="660"/>
      <c r="AB7" s="259"/>
    </row>
    <row r="8" spans="1:28" s="243" customFormat="1" ht="18" customHeight="1" x14ac:dyDescent="0.3">
      <c r="A8" s="259"/>
      <c r="B8" s="1034" t="s">
        <v>447</v>
      </c>
      <c r="C8" s="1034"/>
      <c r="D8" s="1034"/>
      <c r="E8" s="1035"/>
      <c r="F8" s="485"/>
      <c r="G8" s="259"/>
      <c r="H8" s="271"/>
      <c r="I8" s="271"/>
      <c r="J8" s="259"/>
      <c r="K8" s="259"/>
      <c r="L8" s="1034" t="s">
        <v>448</v>
      </c>
      <c r="M8" s="1034"/>
      <c r="N8" s="1034"/>
      <c r="O8" s="1035"/>
      <c r="P8" s="485"/>
      <c r="Q8" s="259"/>
      <c r="R8" s="271"/>
      <c r="S8" s="271"/>
      <c r="T8" s="259"/>
      <c r="AB8" s="259"/>
    </row>
    <row r="9" spans="1:28" s="243" customFormat="1" ht="18" customHeight="1" x14ac:dyDescent="0.3">
      <c r="A9" s="259"/>
      <c r="B9" s="380"/>
      <c r="C9" s="380"/>
      <c r="D9" s="380"/>
      <c r="E9" s="380"/>
      <c r="F9"/>
      <c r="G9" s="259"/>
      <c r="H9" s="271"/>
      <c r="I9" s="271"/>
      <c r="J9" s="259"/>
      <c r="K9" s="259"/>
      <c r="L9" s="380"/>
      <c r="M9" s="380"/>
      <c r="N9" s="380"/>
      <c r="O9" s="380"/>
      <c r="P9"/>
      <c r="Q9" s="259"/>
      <c r="R9" s="271"/>
      <c r="S9" s="271"/>
      <c r="T9" s="259"/>
      <c r="AB9" s="259"/>
    </row>
    <row r="10" spans="1:28" s="243" customFormat="1" ht="18" customHeight="1" x14ac:dyDescent="0.3">
      <c r="A10" s="259"/>
      <c r="B10" s="380"/>
      <c r="C10" s="380"/>
      <c r="D10" s="380"/>
      <c r="E10" s="380"/>
      <c r="F10"/>
      <c r="G10" s="259"/>
      <c r="H10" s="271"/>
      <c r="I10" s="271"/>
      <c r="J10" s="259"/>
      <c r="K10" s="259"/>
      <c r="L10" s="272" t="s">
        <v>449</v>
      </c>
      <c r="M10" s="271"/>
      <c r="N10" s="259"/>
      <c r="O10" s="259"/>
      <c r="P10" s="259"/>
      <c r="Q10" s="259"/>
      <c r="R10" s="271"/>
      <c r="S10" s="271"/>
      <c r="T10" s="259"/>
      <c r="AB10" s="259"/>
    </row>
    <row r="11" spans="1:28" s="243" customFormat="1" ht="18" customHeight="1" x14ac:dyDescent="0.3">
      <c r="A11" s="259"/>
      <c r="B11" s="380"/>
      <c r="C11" s="380"/>
      <c r="D11" s="380"/>
      <c r="E11" s="380"/>
      <c r="F11"/>
      <c r="G11" s="259"/>
      <c r="H11" s="271"/>
      <c r="I11" s="271"/>
      <c r="J11" s="259"/>
      <c r="K11" s="259"/>
      <c r="L11" s="1028" t="s">
        <v>450</v>
      </c>
      <c r="M11" s="1028"/>
      <c r="N11" s="1028"/>
      <c r="O11" s="1028"/>
      <c r="P11" s="1028"/>
      <c r="Q11" s="1028"/>
      <c r="R11" s="1028"/>
      <c r="S11" s="1028"/>
      <c r="T11" s="1028"/>
      <c r="AB11" s="259"/>
    </row>
    <row r="12" spans="1:28" s="243" customFormat="1" ht="77.099999999999994" customHeight="1" x14ac:dyDescent="0.3">
      <c r="A12" s="259"/>
      <c r="B12"/>
      <c r="C12"/>
      <c r="D12"/>
      <c r="E12"/>
      <c r="F12"/>
      <c r="G12"/>
      <c r="H12"/>
      <c r="I12"/>
      <c r="J12"/>
      <c r="K12" s="259"/>
      <c r="L12" s="1027"/>
      <c r="M12" s="1027"/>
      <c r="N12" s="1027"/>
      <c r="O12" s="1027"/>
      <c r="P12" s="1027"/>
      <c r="Q12" s="1027"/>
      <c r="R12" s="1027"/>
      <c r="S12" s="1027"/>
      <c r="T12" s="1027"/>
      <c r="AB12" s="259"/>
    </row>
    <row r="13" spans="1:28" s="243" customFormat="1" ht="18" customHeight="1" x14ac:dyDescent="0.3">
      <c r="A13" s="259"/>
      <c r="B13"/>
      <c r="C13"/>
      <c r="D13"/>
      <c r="E13"/>
      <c r="F13"/>
      <c r="G13"/>
      <c r="H13"/>
      <c r="I13"/>
      <c r="J13"/>
      <c r="K13" s="259"/>
      <c r="L13"/>
      <c r="M13"/>
      <c r="N13"/>
      <c r="O13"/>
      <c r="P13"/>
      <c r="Q13"/>
      <c r="R13"/>
      <c r="S13"/>
      <c r="T13"/>
      <c r="AB13" s="259"/>
    </row>
    <row r="14" spans="1:28" s="243" customFormat="1" ht="18" customHeight="1" x14ac:dyDescent="0.3">
      <c r="A14" s="259"/>
      <c r="B14"/>
      <c r="C14"/>
      <c r="D14"/>
      <c r="E14"/>
      <c r="F14"/>
      <c r="G14"/>
      <c r="H14"/>
      <c r="I14"/>
      <c r="J14"/>
      <c r="K14" s="259"/>
      <c r="L14" s="272" t="s">
        <v>451</v>
      </c>
      <c r="M14"/>
      <c r="N14"/>
      <c r="O14"/>
      <c r="P14"/>
      <c r="Q14"/>
      <c r="R14"/>
      <c r="S14"/>
      <c r="T14"/>
      <c r="AB14" s="259"/>
    </row>
    <row r="15" spans="1:28" s="243" customFormat="1" x14ac:dyDescent="0.3">
      <c r="A15" s="259"/>
      <c r="B15"/>
      <c r="C15"/>
      <c r="D15"/>
      <c r="E15"/>
      <c r="F15"/>
      <c r="G15"/>
      <c r="H15"/>
      <c r="I15"/>
      <c r="J15"/>
      <c r="K15" s="259"/>
      <c r="L15" s="1028" t="s">
        <v>452</v>
      </c>
      <c r="M15" s="1028"/>
      <c r="N15" s="1028"/>
      <c r="O15" s="1028"/>
      <c r="P15" s="1028"/>
      <c r="Q15" s="1028"/>
      <c r="R15" s="1028"/>
      <c r="S15" s="1028"/>
      <c r="T15" s="1028"/>
      <c r="AB15" s="259"/>
    </row>
    <row r="16" spans="1:28" s="243" customFormat="1" ht="77.099999999999994" customHeight="1" x14ac:dyDescent="0.3">
      <c r="A16" s="259"/>
      <c r="B16"/>
      <c r="C16"/>
      <c r="D16"/>
      <c r="E16"/>
      <c r="F16"/>
      <c r="G16"/>
      <c r="H16"/>
      <c r="I16"/>
      <c r="J16"/>
      <c r="K16" s="259"/>
      <c r="L16" s="1027"/>
      <c r="M16" s="1027"/>
      <c r="N16" s="1027"/>
      <c r="O16" s="1027"/>
      <c r="P16" s="1027"/>
      <c r="Q16" s="1027"/>
      <c r="R16" s="1027"/>
      <c r="S16" s="1027"/>
      <c r="T16" s="1027"/>
      <c r="AB16" s="259"/>
    </row>
    <row r="17" spans="1:28" s="243" customFormat="1" x14ac:dyDescent="0.3">
      <c r="A17" s="259"/>
      <c r="B17"/>
      <c r="C17"/>
      <c r="D17"/>
      <c r="E17"/>
      <c r="F17"/>
      <c r="G17"/>
      <c r="H17"/>
      <c r="I17"/>
      <c r="J17"/>
      <c r="K17" s="259"/>
      <c r="L17" s="271"/>
      <c r="M17" s="271"/>
      <c r="N17" s="259"/>
      <c r="O17" s="259"/>
      <c r="P17" s="259"/>
      <c r="Q17" s="259"/>
      <c r="R17" s="271"/>
      <c r="S17" s="271"/>
      <c r="T17" s="259"/>
      <c r="AB17" s="259"/>
    </row>
    <row r="18" spans="1:28" s="243" customFormat="1" x14ac:dyDescent="0.3">
      <c r="A18" s="259"/>
      <c r="B18"/>
      <c r="C18"/>
      <c r="D18"/>
      <c r="E18"/>
      <c r="F18"/>
      <c r="G18"/>
      <c r="H18"/>
      <c r="I18"/>
      <c r="J18"/>
      <c r="K18" s="259"/>
      <c r="L18" s="272" t="s">
        <v>453</v>
      </c>
      <c r="M18" s="270"/>
      <c r="N18" s="270"/>
      <c r="O18" s="270"/>
      <c r="P18" s="270"/>
      <c r="Q18" s="259"/>
      <c r="R18" s="271"/>
      <c r="S18" s="271"/>
      <c r="T18" s="259"/>
    </row>
    <row r="19" spans="1:28" s="243" customFormat="1" x14ac:dyDescent="0.3">
      <c r="A19" s="259"/>
      <c r="B19"/>
      <c r="C19"/>
      <c r="D19"/>
      <c r="E19"/>
      <c r="F19"/>
      <c r="G19"/>
      <c r="H19"/>
      <c r="I19"/>
      <c r="J19"/>
      <c r="K19" s="259"/>
      <c r="L19" s="1036" t="s">
        <v>454</v>
      </c>
      <c r="M19" s="1037"/>
      <c r="N19" s="1037"/>
      <c r="O19" s="1037"/>
      <c r="P19" s="1037"/>
      <c r="Q19" s="1037"/>
      <c r="R19" s="1037"/>
      <c r="S19" s="1037"/>
      <c r="T19" s="1038"/>
    </row>
    <row r="20" spans="1:28" s="243" customFormat="1" ht="99" customHeight="1" x14ac:dyDescent="0.3">
      <c r="A20" s="259"/>
      <c r="B20"/>
      <c r="C20"/>
      <c r="D20"/>
      <c r="E20"/>
      <c r="F20"/>
      <c r="G20"/>
      <c r="H20"/>
      <c r="I20"/>
      <c r="J20"/>
      <c r="K20" s="259"/>
      <c r="L20" s="1027"/>
      <c r="M20" s="1027"/>
      <c r="N20" s="1027"/>
      <c r="O20" s="1027"/>
      <c r="P20" s="1027"/>
      <c r="Q20" s="1027"/>
      <c r="R20" s="1027"/>
      <c r="S20" s="1027"/>
      <c r="T20" s="1027"/>
    </row>
    <row r="21" spans="1:28" s="243" customFormat="1" ht="16.5" customHeight="1" x14ac:dyDescent="0.3">
      <c r="A21" s="259"/>
      <c r="B21"/>
      <c r="C21"/>
      <c r="D21"/>
      <c r="E21"/>
      <c r="F21"/>
      <c r="G21"/>
      <c r="H21"/>
      <c r="I21"/>
      <c r="J21"/>
      <c r="K21" s="259"/>
      <c r="L21"/>
      <c r="M21"/>
      <c r="N21"/>
      <c r="O21"/>
      <c r="P21"/>
      <c r="Q21"/>
      <c r="R21"/>
      <c r="S21"/>
      <c r="T21"/>
    </row>
    <row r="22" spans="1:28" s="243" customFormat="1" x14ac:dyDescent="0.3">
      <c r="A22" s="259"/>
      <c r="B22"/>
      <c r="C22"/>
      <c r="D22"/>
      <c r="E22"/>
      <c r="F22"/>
      <c r="G22"/>
      <c r="H22"/>
      <c r="I22"/>
      <c r="J22"/>
      <c r="K22" s="512"/>
      <c r="L22"/>
      <c r="M22"/>
      <c r="N22"/>
      <c r="O22"/>
      <c r="P22"/>
      <c r="Q22"/>
      <c r="R22"/>
      <c r="S22"/>
      <c r="T22"/>
      <c r="AB22" s="259"/>
    </row>
    <row r="23" spans="1:28" s="243" customFormat="1" x14ac:dyDescent="0.3">
      <c r="A23" s="259"/>
      <c r="B23" s="936"/>
      <c r="C23" s="936"/>
      <c r="D23" s="936"/>
      <c r="E23" s="936"/>
      <c r="F23" s="936"/>
      <c r="G23" s="936"/>
      <c r="H23" s="936"/>
      <c r="I23" s="936"/>
      <c r="J23" s="936"/>
      <c r="K23" s="512"/>
      <c r="L23"/>
      <c r="M23"/>
      <c r="N23"/>
      <c r="O23"/>
      <c r="P23"/>
      <c r="Q23"/>
      <c r="R23"/>
      <c r="S23"/>
      <c r="T23"/>
      <c r="AB23" s="259"/>
    </row>
    <row r="24" spans="1:28" s="243" customFormat="1" ht="78.95" customHeight="1" x14ac:dyDescent="0.4">
      <c r="A24" s="259"/>
      <c r="B24" s="1033"/>
      <c r="C24" s="1033"/>
      <c r="D24" s="1033"/>
      <c r="E24" s="1033"/>
      <c r="F24" s="1033"/>
      <c r="G24" s="1033"/>
      <c r="H24" s="1033"/>
      <c r="I24" s="1033"/>
      <c r="J24" s="1033"/>
      <c r="K24" s="512"/>
      <c r="L24"/>
      <c r="M24"/>
      <c r="N24"/>
      <c r="O24"/>
      <c r="P24"/>
      <c r="Q24"/>
      <c r="R24"/>
      <c r="S24"/>
      <c r="T24"/>
      <c r="U24" s="274"/>
      <c r="AB24" s="259"/>
    </row>
    <row r="25" spans="1:28" s="243" customFormat="1" x14ac:dyDescent="0.3">
      <c r="A25" s="259"/>
      <c r="B25" s="270"/>
      <c r="C25" s="270"/>
      <c r="D25" s="270"/>
      <c r="E25" s="270"/>
      <c r="F25" s="270"/>
      <c r="G25" s="259"/>
      <c r="H25" s="271"/>
      <c r="I25" s="271"/>
      <c r="J25" s="259"/>
      <c r="K25" s="259"/>
      <c r="L25"/>
      <c r="M25"/>
      <c r="N25"/>
      <c r="O25"/>
      <c r="P25"/>
      <c r="Q25"/>
      <c r="R25"/>
      <c r="S25"/>
      <c r="T25"/>
    </row>
  </sheetData>
  <sheetProtection algorithmName="SHA-512" hashValue="J8nHeS8y2eTaFzu+gzWyg9CffiBm0bQeAg8qkhUh3luhcGDp9UB7p+hNg9/nbDhHLwAPSotFUAPY0J7qnCOsOg==" saltValue="13hFqVWH5yNibjYxhbBzRg==" spinCount="100000" sheet="1" selectLockedCells="1"/>
  <protectedRanges>
    <protectedRange algorithmName="SHA-512" hashValue="nmBGaULQky4Aa9lQoB9m2o15GBsLemhTQyV1Vxu+BhAKX2gXnO2r4om3vsqi9tnOKM5vMHvs4S1Z0NlqTsi68g==" saltValue="vPMrDMg+JpAdNhHo2fFZOQ==" spinCount="100000" sqref="B5:B6 L5:L6" name="DESCRIPTION_2"/>
  </protectedRanges>
  <mergeCells count="20">
    <mergeCell ref="B6:E6"/>
    <mergeCell ref="L19:T19"/>
    <mergeCell ref="L15:T15"/>
    <mergeCell ref="L16:T16"/>
    <mergeCell ref="L6:O6"/>
    <mergeCell ref="L7:O7"/>
    <mergeCell ref="L8:O8"/>
    <mergeCell ref="L11:T11"/>
    <mergeCell ref="L12:T12"/>
    <mergeCell ref="B23:J23"/>
    <mergeCell ref="B24:J24"/>
    <mergeCell ref="L20:T20"/>
    <mergeCell ref="B8:E8"/>
    <mergeCell ref="B7:E7"/>
    <mergeCell ref="B1:J1"/>
    <mergeCell ref="B2:J2"/>
    <mergeCell ref="B3:J3"/>
    <mergeCell ref="L1:T1"/>
    <mergeCell ref="L2:T2"/>
    <mergeCell ref="L3:T3"/>
  </mergeCells>
  <printOptions horizontalCentered="1"/>
  <pageMargins left="0.2" right="0.2" top="0.3" bottom="0.3" header="0.2" footer="0.2"/>
  <pageSetup scale="33" fitToHeight="2" orientation="portrait" r:id="rId1"/>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2733-E676-44F6-B9F0-9152B574BF50}">
  <sheetPr codeName="Sheet10"/>
  <dimension ref="A1:AT149"/>
  <sheetViews>
    <sheetView showGridLines="0" showZeros="0" view="pageBreakPreview" topLeftCell="D1" zoomScale="110" zoomScaleNormal="100" zoomScaleSheetLayoutView="110" zoomScalePageLayoutView="40" workbookViewId="0">
      <selection activeCell="Q8" sqref="Q8"/>
    </sheetView>
  </sheetViews>
  <sheetFormatPr defaultColWidth="9.140625" defaultRowHeight="15" customHeight="1" x14ac:dyDescent="0.25"/>
  <cols>
    <col min="1" max="1" width="3.5703125" style="22" customWidth="1"/>
    <col min="2" max="2" width="13.42578125" style="22" hidden="1" customWidth="1"/>
    <col min="3" max="3" width="12" style="20" customWidth="1"/>
    <col min="4" max="4" width="42.42578125" style="20" customWidth="1"/>
    <col min="5" max="5" width="10.5703125" style="20" customWidth="1"/>
    <col min="6" max="6" width="12.5703125" style="21" customWidth="1"/>
    <col min="7" max="7" width="18.42578125" style="21" customWidth="1"/>
    <col min="8" max="8" width="33.85546875" style="21" customWidth="1"/>
    <col min="9" max="9" width="2.5703125" style="21" customWidth="1"/>
    <col min="10" max="10" width="3.140625" style="20" customWidth="1"/>
    <col min="11" max="11" width="27.5703125" style="21" customWidth="1"/>
    <col min="12" max="13" width="14.5703125" style="21" customWidth="1"/>
    <col min="14" max="14" width="16.42578125" style="21" customWidth="1"/>
    <col min="15" max="17" width="14.5703125" style="21" customWidth="1"/>
    <col min="18" max="18" width="9.140625" style="22" customWidth="1"/>
    <col min="19" max="19" width="9.140625" style="22" hidden="1" customWidth="1"/>
    <col min="20" max="20" width="23.42578125" style="22" hidden="1" customWidth="1"/>
    <col min="21" max="21" width="14.5703125" style="22" hidden="1" customWidth="1"/>
    <col min="22" max="22" width="5.5703125" style="22" hidden="1" customWidth="1"/>
    <col min="23" max="23" width="10.85546875" style="20" hidden="1" customWidth="1"/>
    <col min="24" max="28" width="10.85546875" style="21" customWidth="1"/>
    <col min="29" max="29" width="10.5703125" style="21" customWidth="1"/>
    <col min="30" max="33" width="9.140625" style="22"/>
    <col min="34" max="34" width="10.42578125" style="22" customWidth="1"/>
    <col min="35" max="42" width="10.42578125" style="20" customWidth="1"/>
    <col min="43" max="16384" width="9.140625" style="20"/>
  </cols>
  <sheetData>
    <row r="1" spans="1:42" s="418" customFormat="1" ht="15.75" x14ac:dyDescent="0.25">
      <c r="B1" s="523"/>
      <c r="C1" s="912"/>
      <c r="D1" s="912"/>
      <c r="E1" s="912"/>
      <c r="F1" s="912"/>
      <c r="G1" s="912"/>
      <c r="H1" s="912"/>
      <c r="I1" s="912"/>
      <c r="J1" s="523"/>
      <c r="K1" s="912"/>
      <c r="L1" s="912"/>
      <c r="M1" s="912"/>
      <c r="N1" s="912"/>
      <c r="O1" s="912"/>
      <c r="P1" s="912"/>
      <c r="Q1" s="912"/>
      <c r="R1" s="523"/>
      <c r="S1" s="523"/>
      <c r="T1" s="523"/>
      <c r="U1" s="523"/>
      <c r="V1" s="523"/>
    </row>
    <row r="2" spans="1:42" s="418" customFormat="1" ht="30" customHeight="1" x14ac:dyDescent="0.25">
      <c r="B2" s="526"/>
      <c r="C2" s="913" t="s">
        <v>455</v>
      </c>
      <c r="D2" s="913"/>
      <c r="E2" s="913"/>
      <c r="F2" s="913"/>
      <c r="G2" s="913"/>
      <c r="H2" s="913"/>
      <c r="I2" s="913"/>
      <c r="J2" s="524"/>
      <c r="K2" s="913" t="s">
        <v>456</v>
      </c>
      <c r="L2" s="913"/>
      <c r="M2" s="913"/>
      <c r="N2" s="913"/>
      <c r="O2" s="913"/>
      <c r="P2" s="913"/>
      <c r="Q2" s="913"/>
      <c r="R2" s="524"/>
      <c r="S2" s="524"/>
      <c r="T2" s="524"/>
      <c r="U2" s="524"/>
      <c r="V2" s="524"/>
    </row>
    <row r="3" spans="1:42" s="418" customFormat="1" ht="17.45" customHeight="1" x14ac:dyDescent="0.25">
      <c r="B3" s="764"/>
      <c r="C3" s="1040" t="str">
        <f>Instructions!B3</f>
        <v>Updated: February 2025</v>
      </c>
      <c r="D3" s="1040"/>
      <c r="E3" s="1040"/>
      <c r="F3" s="1040"/>
      <c r="G3" s="1040"/>
      <c r="H3" s="1040"/>
      <c r="I3" s="1040"/>
      <c r="J3" s="525"/>
      <c r="K3" s="921" t="str">
        <f>Instructions!B3</f>
        <v>Updated: February 2025</v>
      </c>
      <c r="L3" s="921"/>
      <c r="M3" s="921"/>
      <c r="N3" s="921"/>
      <c r="O3" s="921"/>
      <c r="P3" s="921"/>
      <c r="Q3" s="921"/>
      <c r="R3" s="525"/>
      <c r="S3" s="525"/>
      <c r="T3" s="525"/>
      <c r="U3" s="525"/>
      <c r="V3" s="525"/>
    </row>
    <row r="4" spans="1:42" s="418" customFormat="1" ht="17.45" customHeight="1" x14ac:dyDescent="0.25">
      <c r="B4" s="525"/>
      <c r="C4" s="634"/>
      <c r="D4" s="634"/>
      <c r="E4" s="634"/>
      <c r="F4" s="634"/>
      <c r="G4" s="634"/>
      <c r="H4" s="634"/>
      <c r="I4" s="634"/>
      <c r="J4" s="525"/>
      <c r="K4" s="634"/>
      <c r="L4" s="634"/>
      <c r="M4" s="634"/>
      <c r="N4" s="634"/>
      <c r="O4" s="634"/>
      <c r="P4" s="634"/>
      <c r="Q4" s="634"/>
      <c r="R4" s="525"/>
      <c r="S4" s="525"/>
      <c r="T4" s="525"/>
      <c r="U4" s="525"/>
      <c r="V4" s="525"/>
    </row>
    <row r="5" spans="1:42" s="7" customFormat="1" ht="15" customHeight="1" x14ac:dyDescent="0.25">
      <c r="A5" s="14"/>
      <c r="B5" s="34"/>
      <c r="C5" s="8"/>
      <c r="D5" s="765"/>
      <c r="F5" s="12"/>
      <c r="G5"/>
      <c r="H5" s="13"/>
      <c r="I5" s="13"/>
      <c r="J5"/>
      <c r="K5" s="471" t="s">
        <v>457</v>
      </c>
      <c r="R5"/>
      <c r="S5"/>
      <c r="T5" s="14"/>
      <c r="U5" s="482"/>
      <c r="V5" s="483"/>
      <c r="AB5"/>
      <c r="AC5"/>
      <c r="AD5"/>
      <c r="AE5"/>
      <c r="AF5" s="14"/>
      <c r="AG5" s="14"/>
      <c r="AH5" s="14"/>
      <c r="AI5" s="14"/>
      <c r="AJ5" s="14"/>
      <c r="AK5" s="14"/>
      <c r="AL5" s="14"/>
      <c r="AM5" s="14"/>
      <c r="AN5" s="14"/>
      <c r="AO5" s="14"/>
      <c r="AP5" s="14"/>
    </row>
    <row r="6" spans="1:42" s="16" customFormat="1" ht="15" customHeight="1" x14ac:dyDescent="0.25">
      <c r="A6" s="15"/>
      <c r="B6" s="35"/>
      <c r="C6" s="635" t="s">
        <v>458</v>
      </c>
      <c r="D6" s="636" t="s">
        <v>459</v>
      </c>
      <c r="E6" s="436" t="s">
        <v>460</v>
      </c>
      <c r="F6" s="766" t="s">
        <v>461</v>
      </c>
      <c r="G6" s="1041" t="s">
        <v>462</v>
      </c>
      <c r="H6" s="1042"/>
      <c r="I6" s="13"/>
      <c r="J6"/>
      <c r="K6" s="7"/>
      <c r="L6" s="7"/>
      <c r="M6" s="7"/>
      <c r="N6" s="7"/>
      <c r="O6" s="7"/>
      <c r="P6" s="7"/>
      <c r="Q6" s="7"/>
      <c r="R6"/>
      <c r="S6"/>
      <c r="T6" s="14"/>
      <c r="U6" s="484"/>
      <c r="V6" s="483"/>
      <c r="AB6"/>
      <c r="AC6"/>
      <c r="AD6"/>
      <c r="AE6"/>
      <c r="AP6" s="15"/>
    </row>
    <row r="7" spans="1:42" s="7" customFormat="1" ht="15" customHeight="1" x14ac:dyDescent="0.25">
      <c r="A7" s="14"/>
      <c r="B7" s="34"/>
      <c r="C7" s="279" t="s">
        <v>463</v>
      </c>
      <c r="D7" s="632" t="s">
        <v>464</v>
      </c>
      <c r="E7" s="767"/>
      <c r="F7" s="434"/>
      <c r="G7" s="1043"/>
      <c r="H7" s="1044"/>
      <c r="I7" s="13"/>
      <c r="J7"/>
      <c r="K7" s="768" t="s">
        <v>465</v>
      </c>
      <c r="L7" s="769" t="s">
        <v>466</v>
      </c>
      <c r="M7" s="769" t="s">
        <v>467</v>
      </c>
      <c r="N7" s="769" t="s">
        <v>468</v>
      </c>
      <c r="O7" s="769" t="s">
        <v>469</v>
      </c>
      <c r="P7" s="769" t="s">
        <v>470</v>
      </c>
      <c r="Q7" s="770" t="s">
        <v>462</v>
      </c>
      <c r="R7"/>
      <c r="S7"/>
      <c r="T7" s="14"/>
      <c r="U7" s="484">
        <v>1000000</v>
      </c>
      <c r="V7" s="483"/>
      <c r="AB7"/>
      <c r="AC7"/>
      <c r="AD7"/>
      <c r="AE7"/>
      <c r="AP7" s="14"/>
    </row>
    <row r="8" spans="1:42" s="7" customFormat="1" ht="15" customHeight="1" x14ac:dyDescent="0.25">
      <c r="A8" s="14"/>
      <c r="B8" s="34"/>
      <c r="C8" s="279" t="s">
        <v>463</v>
      </c>
      <c r="D8" s="632" t="s">
        <v>471</v>
      </c>
      <c r="E8" s="767"/>
      <c r="F8" s="434"/>
      <c r="G8" s="1043"/>
      <c r="H8" s="1044"/>
      <c r="I8" s="13"/>
      <c r="J8"/>
      <c r="K8" s="771"/>
      <c r="L8" s="772"/>
      <c r="M8" s="773"/>
      <c r="N8" s="774"/>
      <c r="O8" s="775"/>
      <c r="P8" s="776">
        <f>ABS(O8*N8*M8)</f>
        <v>0</v>
      </c>
      <c r="Q8" s="777"/>
      <c r="R8"/>
      <c r="S8"/>
      <c r="T8" s="7" t="s">
        <v>472</v>
      </c>
      <c r="U8" s="486">
        <f>F55</f>
        <v>0</v>
      </c>
      <c r="V8" s="16"/>
      <c r="AB8"/>
      <c r="AC8"/>
      <c r="AD8"/>
      <c r="AE8"/>
      <c r="AP8" s="14"/>
    </row>
    <row r="9" spans="1:42" s="7" customFormat="1" ht="15" customHeight="1" x14ac:dyDescent="0.25">
      <c r="A9" s="14"/>
      <c r="B9" s="34"/>
      <c r="C9" s="279" t="s">
        <v>463</v>
      </c>
      <c r="D9" s="632" t="s">
        <v>473</v>
      </c>
      <c r="E9" s="767"/>
      <c r="F9" s="434"/>
      <c r="G9" s="1043"/>
      <c r="H9" s="1044"/>
      <c r="I9" s="13"/>
      <c r="J9"/>
      <c r="K9" s="771"/>
      <c r="L9" s="772"/>
      <c r="M9" s="773"/>
      <c r="N9" s="774"/>
      <c r="O9" s="775"/>
      <c r="P9" s="776">
        <f>ABS(O9*N9*M9)</f>
        <v>0</v>
      </c>
      <c r="Q9" s="778"/>
      <c r="R9"/>
      <c r="S9"/>
      <c r="T9" s="7" t="s">
        <v>474</v>
      </c>
      <c r="U9" s="486">
        <f>0.1*(F11+F15+F41+F53+U8)</f>
        <v>0</v>
      </c>
      <c r="V9"/>
      <c r="W9"/>
      <c r="X9"/>
      <c r="Y9"/>
      <c r="Z9"/>
      <c r="AA9"/>
      <c r="AB9"/>
      <c r="AC9"/>
      <c r="AD9"/>
      <c r="AE9"/>
      <c r="AP9" s="14"/>
    </row>
    <row r="10" spans="1:42" s="7" customFormat="1" ht="15" customHeight="1" x14ac:dyDescent="0.25">
      <c r="A10" s="14"/>
      <c r="B10" s="34"/>
      <c r="C10" s="653" t="s">
        <v>463</v>
      </c>
      <c r="D10" s="261" t="s">
        <v>475</v>
      </c>
      <c r="E10" s="667"/>
      <c r="F10" s="654"/>
      <c r="G10" s="1045"/>
      <c r="H10" s="1046"/>
      <c r="I10" s="13"/>
      <c r="J10"/>
      <c r="K10" s="771"/>
      <c r="L10" s="772"/>
      <c r="M10" s="773"/>
      <c r="N10" s="774"/>
      <c r="O10" s="775"/>
      <c r="P10" s="776">
        <f>ABS(O10*N10*M10)</f>
        <v>0</v>
      </c>
      <c r="Q10" s="778"/>
      <c r="R10"/>
      <c r="S10"/>
      <c r="T10" s="14" t="s">
        <v>476</v>
      </c>
      <c r="U10"/>
      <c r="V10"/>
      <c r="W10"/>
      <c r="X10"/>
      <c r="Y10"/>
      <c r="Z10"/>
      <c r="AA10"/>
      <c r="AB10"/>
      <c r="AC10"/>
      <c r="AD10"/>
      <c r="AE10"/>
      <c r="AP10" s="14"/>
    </row>
    <row r="11" spans="1:42" s="7" customFormat="1" ht="15" customHeight="1" x14ac:dyDescent="0.25">
      <c r="A11" s="14"/>
      <c r="B11" s="34"/>
      <c r="C11" s="638" t="s">
        <v>477</v>
      </c>
      <c r="D11" s="779" t="s">
        <v>463</v>
      </c>
      <c r="E11" s="779"/>
      <c r="F11" s="639">
        <f>SUM(F7:F10)</f>
        <v>0</v>
      </c>
      <c r="G11" s="1047"/>
      <c r="H11" s="1047"/>
      <c r="I11" s="13"/>
      <c r="J11"/>
      <c r="K11" s="771"/>
      <c r="L11" s="772"/>
      <c r="M11" s="773"/>
      <c r="N11" s="774"/>
      <c r="O11" s="775"/>
      <c r="P11" s="776">
        <f>ABS(O11*N11*M11)</f>
        <v>0</v>
      </c>
      <c r="Q11" s="778"/>
      <c r="R11"/>
      <c r="S11"/>
      <c r="T11" s="14" t="s">
        <v>478</v>
      </c>
      <c r="U11"/>
      <c r="V11"/>
      <c r="W11"/>
      <c r="X11"/>
      <c r="Y11"/>
      <c r="Z11"/>
      <c r="AA11"/>
      <c r="AB11"/>
      <c r="AC11"/>
      <c r="AD11"/>
      <c r="AE11"/>
      <c r="AP11" s="14"/>
    </row>
    <row r="12" spans="1:42" s="7" customFormat="1" ht="15" customHeight="1" x14ac:dyDescent="0.25">
      <c r="A12" s="14"/>
      <c r="B12" s="34"/>
      <c r="C12" s="640" t="s">
        <v>479</v>
      </c>
      <c r="D12" s="641" t="s">
        <v>480</v>
      </c>
      <c r="E12" s="642">
        <f>IF(F$15&gt;0,F12/F$15,0%)</f>
        <v>0</v>
      </c>
      <c r="F12" s="643">
        <f>G_Construction!E18+G_Construction!I18+G_Construction!E74+G_Construction!I74</f>
        <v>0</v>
      </c>
      <c r="G12" s="1047"/>
      <c r="H12" s="1047"/>
      <c r="I12" s="13"/>
      <c r="J12"/>
      <c r="K12" s="780" t="s">
        <v>481</v>
      </c>
      <c r="L12" s="781"/>
      <c r="M12" s="782">
        <f>SUM(M8:M11)</f>
        <v>0</v>
      </c>
      <c r="N12" s="668"/>
      <c r="O12" s="669"/>
      <c r="P12" s="782">
        <f>SUM(P8:P11)</f>
        <v>0</v>
      </c>
      <c r="Q12" s="670"/>
      <c r="R12"/>
      <c r="S12"/>
      <c r="T12" s="14" t="s">
        <v>482</v>
      </c>
      <c r="U12"/>
      <c r="V12"/>
      <c r="W12"/>
      <c r="X12"/>
      <c r="Y12"/>
      <c r="Z12"/>
      <c r="AA12"/>
      <c r="AB12"/>
      <c r="AC12"/>
      <c r="AD12"/>
      <c r="AE12"/>
      <c r="AP12" s="14"/>
    </row>
    <row r="13" spans="1:42" s="17" customFormat="1" ht="15" customHeight="1" x14ac:dyDescent="0.25">
      <c r="A13" s="14"/>
      <c r="B13" s="34"/>
      <c r="C13" s="640" t="s">
        <v>479</v>
      </c>
      <c r="D13" s="641" t="s">
        <v>483</v>
      </c>
      <c r="E13" s="642">
        <f>IF(F$15&gt;0,F13/F$15,0%)</f>
        <v>0</v>
      </c>
      <c r="F13" s="643">
        <f>G_Construction!Q18+G_Construction!U18+G_Construction!Y18+G_Construction!Q74+G_Construction!U74+G_Construction!Y74</f>
        <v>0</v>
      </c>
      <c r="G13" s="1047"/>
      <c r="H13" s="1047"/>
      <c r="I13" s="13"/>
      <c r="J13"/>
      <c r="K13" s="7"/>
      <c r="L13" s="611"/>
      <c r="M13" s="7"/>
      <c r="N13" s="611"/>
      <c r="O13" s="7"/>
      <c r="P13" s="7"/>
      <c r="Q13" s="611"/>
      <c r="R13"/>
      <c r="S13"/>
      <c r="T13" s="14" t="s">
        <v>484</v>
      </c>
      <c r="U13"/>
      <c r="V13"/>
      <c r="W13"/>
      <c r="X13"/>
      <c r="Y13"/>
      <c r="Z13"/>
      <c r="AA13"/>
      <c r="AB13"/>
      <c r="AC13"/>
      <c r="AD13"/>
      <c r="AE13"/>
      <c r="AP13" s="14"/>
    </row>
    <row r="14" spans="1:42" s="7" customFormat="1" ht="15" customHeight="1" x14ac:dyDescent="0.25">
      <c r="A14" s="14"/>
      <c r="B14" s="34"/>
      <c r="C14" s="640" t="s">
        <v>485</v>
      </c>
      <c r="D14" s="644" t="s">
        <v>486</v>
      </c>
      <c r="E14" s="642">
        <f>IF(F$15&gt;0,F14/F$15,0%)</f>
        <v>0</v>
      </c>
      <c r="F14" s="783">
        <f>G_Construction!E92+G_Construction!I92+G_Construction!M92+G_Construction!Q92+G_Construction!U92+G_Construction!Y92</f>
        <v>0</v>
      </c>
      <c r="G14" s="1047"/>
      <c r="H14" s="1047"/>
      <c r="I14" s="13"/>
      <c r="J14"/>
      <c r="K14" s="784" t="s">
        <v>487</v>
      </c>
      <c r="L14" s="785"/>
      <c r="M14" s="786" t="s">
        <v>467</v>
      </c>
      <c r="N14" s="787" t="s">
        <v>462</v>
      </c>
      <c r="O14" s="788"/>
      <c r="P14" s="788"/>
      <c r="Q14" s="789"/>
      <c r="R14"/>
      <c r="S14"/>
      <c r="T14" s="14" t="str">
        <f>H60&amp;"-"&amp;H61</f>
        <v>-Base</v>
      </c>
      <c r="U14"/>
      <c r="V14"/>
      <c r="W14"/>
      <c r="X14"/>
      <c r="Y14"/>
      <c r="Z14"/>
      <c r="AA14"/>
      <c r="AB14"/>
      <c r="AC14"/>
      <c r="AD14"/>
      <c r="AE14"/>
      <c r="AP14" s="14"/>
    </row>
    <row r="15" spans="1:42" s="7" customFormat="1" ht="15" customHeight="1" x14ac:dyDescent="0.25">
      <c r="A15" s="14"/>
      <c r="B15" s="34"/>
      <c r="C15" s="638" t="s">
        <v>477</v>
      </c>
      <c r="D15" s="645" t="s">
        <v>488</v>
      </c>
      <c r="E15" s="646">
        <f>IFERROR(F15/F58,0)</f>
        <v>0</v>
      </c>
      <c r="F15" s="639">
        <f>SUM(F12:F14)</f>
        <v>0</v>
      </c>
      <c r="G15" s="1047"/>
      <c r="H15" s="1047"/>
      <c r="I15" s="13"/>
      <c r="J15"/>
      <c r="K15" s="771"/>
      <c r="L15" s="785"/>
      <c r="M15" s="773"/>
      <c r="N15" s="1165"/>
      <c r="O15" s="1166"/>
      <c r="P15" s="1166"/>
      <c r="Q15" s="1166"/>
      <c r="R15"/>
      <c r="S15"/>
      <c r="T15"/>
      <c r="U15"/>
      <c r="V15"/>
      <c r="W15"/>
      <c r="X15"/>
      <c r="Y15"/>
      <c r="Z15"/>
      <c r="AA15"/>
      <c r="AB15"/>
      <c r="AC15"/>
      <c r="AD15"/>
      <c r="AE15"/>
      <c r="AP15" s="14"/>
    </row>
    <row r="16" spans="1:42" s="7" customFormat="1" ht="15" customHeight="1" x14ac:dyDescent="0.25">
      <c r="A16" s="14"/>
      <c r="B16" s="34"/>
      <c r="C16" s="640" t="s">
        <v>489</v>
      </c>
      <c r="D16" s="1068" t="s">
        <v>490</v>
      </c>
      <c r="E16" s="1069"/>
      <c r="F16" s="647"/>
      <c r="G16" s="1047"/>
      <c r="H16" s="1047"/>
      <c r="I16" s="13"/>
      <c r="J16"/>
      <c r="K16" s="771"/>
      <c r="L16" s="785"/>
      <c r="M16" s="790"/>
      <c r="N16" s="1165"/>
      <c r="O16" s="1166"/>
      <c r="P16" s="1166"/>
      <c r="Q16" s="1166"/>
      <c r="R16"/>
      <c r="S16"/>
      <c r="T16"/>
      <c r="U16"/>
      <c r="V16"/>
      <c r="W16"/>
      <c r="X16"/>
      <c r="Y16"/>
      <c r="Z16"/>
      <c r="AA16"/>
      <c r="AB16"/>
      <c r="AC16"/>
      <c r="AD16"/>
      <c r="AE16"/>
      <c r="AP16" s="14"/>
    </row>
    <row r="17" spans="1:42" s="7" customFormat="1" ht="15" customHeight="1" x14ac:dyDescent="0.25">
      <c r="A17" s="14"/>
      <c r="B17" s="34"/>
      <c r="C17" s="648" t="s">
        <v>489</v>
      </c>
      <c r="D17" s="1068" t="s">
        <v>491</v>
      </c>
      <c r="E17" s="1069"/>
      <c r="F17" s="791"/>
      <c r="G17" s="1047"/>
      <c r="H17" s="1047"/>
      <c r="I17" s="13"/>
      <c r="J17"/>
      <c r="K17" s="771"/>
      <c r="L17" s="785"/>
      <c r="M17" s="790"/>
      <c r="N17" s="1165"/>
      <c r="O17" s="1166"/>
      <c r="P17" s="1166"/>
      <c r="Q17" s="1166"/>
      <c r="R17"/>
      <c r="S17"/>
      <c r="T17"/>
      <c r="U17"/>
      <c r="V17"/>
      <c r="W17"/>
      <c r="X17"/>
      <c r="Y17"/>
      <c r="Z17"/>
      <c r="AA17"/>
      <c r="AB17"/>
      <c r="AC17"/>
      <c r="AD17"/>
      <c r="AE17"/>
      <c r="AP17" s="14"/>
    </row>
    <row r="18" spans="1:42" s="7" customFormat="1" ht="15" customHeight="1" x14ac:dyDescent="0.25">
      <c r="A18" s="14"/>
      <c r="B18" s="34"/>
      <c r="C18" s="648" t="s">
        <v>489</v>
      </c>
      <c r="D18" s="1068" t="s">
        <v>492</v>
      </c>
      <c r="E18" s="1069"/>
      <c r="F18" s="791"/>
      <c r="G18" s="1047"/>
      <c r="H18" s="1047"/>
      <c r="I18" s="13"/>
      <c r="J18"/>
      <c r="K18" s="780" t="s">
        <v>481</v>
      </c>
      <c r="L18" s="792"/>
      <c r="M18" s="793">
        <f>SUM(M15:M17)</f>
        <v>0</v>
      </c>
      <c r="N18" s="671"/>
      <c r="O18" s="672"/>
      <c r="P18" s="672"/>
      <c r="Q18" s="672"/>
      <c r="R18"/>
      <c r="S18"/>
      <c r="T18"/>
      <c r="U18"/>
      <c r="V18"/>
      <c r="W18"/>
      <c r="X18"/>
      <c r="Y18"/>
      <c r="Z18"/>
      <c r="AA18"/>
      <c r="AB18"/>
      <c r="AC18"/>
      <c r="AD18"/>
      <c r="AE18"/>
      <c r="AP18" s="14"/>
    </row>
    <row r="19" spans="1:42" s="7" customFormat="1" ht="15" customHeight="1" x14ac:dyDescent="0.25">
      <c r="A19" s="14"/>
      <c r="B19" s="34"/>
      <c r="C19" s="648" t="s">
        <v>489</v>
      </c>
      <c r="D19" s="649" t="s">
        <v>493</v>
      </c>
      <c r="E19" s="650">
        <f>IF(F18&gt;0, F19/F18, 0)</f>
        <v>0</v>
      </c>
      <c r="F19" s="791"/>
      <c r="G19" s="1047"/>
      <c r="H19" s="1047"/>
      <c r="I19" s="13"/>
      <c r="J19"/>
      <c r="K19"/>
      <c r="L19"/>
      <c r="M19"/>
      <c r="N19"/>
      <c r="O19"/>
      <c r="P19"/>
      <c r="Q19"/>
      <c r="R19"/>
      <c r="S19"/>
      <c r="T19"/>
      <c r="U19"/>
      <c r="V19"/>
      <c r="W19"/>
      <c r="X19"/>
      <c r="Y19"/>
      <c r="Z19"/>
      <c r="AA19"/>
      <c r="AB19"/>
      <c r="AC19"/>
      <c r="AD19"/>
      <c r="AE19"/>
      <c r="AP19" s="14"/>
    </row>
    <row r="20" spans="1:42" s="7" customFormat="1" ht="15" customHeight="1" x14ac:dyDescent="0.25">
      <c r="A20" s="14"/>
      <c r="B20" s="34"/>
      <c r="C20" s="638" t="s">
        <v>494</v>
      </c>
      <c r="D20" s="645" t="s">
        <v>495</v>
      </c>
      <c r="E20" s="651">
        <f>IF(G_Construction!AA16&gt;0,F20/(G_Construction!AA16-G_Construction!AA92),0)</f>
        <v>0</v>
      </c>
      <c r="F20" s="652"/>
      <c r="G20" s="1047"/>
      <c r="H20" s="1047"/>
      <c r="I20" s="13"/>
      <c r="J20"/>
      <c r="K20" s="784" t="s">
        <v>496</v>
      </c>
      <c r="L20" s="785"/>
      <c r="M20" s="786" t="s">
        <v>467</v>
      </c>
      <c r="N20" s="787" t="s">
        <v>462</v>
      </c>
      <c r="O20" s="788"/>
      <c r="P20" s="788"/>
      <c r="Q20" s="789"/>
      <c r="R20"/>
      <c r="S20"/>
      <c r="T20"/>
      <c r="U20"/>
      <c r="V20"/>
      <c r="W20"/>
      <c r="X20"/>
      <c r="Y20"/>
      <c r="Z20"/>
      <c r="AA20"/>
      <c r="AB20"/>
      <c r="AC20"/>
      <c r="AD20"/>
      <c r="AE20"/>
      <c r="AP20" s="14"/>
    </row>
    <row r="21" spans="1:42" s="7" customFormat="1" ht="15" customHeight="1" x14ac:dyDescent="0.25">
      <c r="A21" s="14"/>
      <c r="B21" s="34"/>
      <c r="C21" s="648" t="s">
        <v>497</v>
      </c>
      <c r="D21" s="1068" t="s">
        <v>498</v>
      </c>
      <c r="E21" s="1069"/>
      <c r="F21" s="652"/>
      <c r="G21" s="1047"/>
      <c r="H21" s="1047"/>
      <c r="I21" s="13"/>
      <c r="J21"/>
      <c r="K21" s="771"/>
      <c r="L21" s="785"/>
      <c r="M21" s="773"/>
      <c r="N21" s="1165"/>
      <c r="O21" s="1166"/>
      <c r="P21" s="1166"/>
      <c r="Q21" s="1167"/>
      <c r="R21"/>
      <c r="S21"/>
      <c r="T21"/>
      <c r="U21"/>
      <c r="V21"/>
      <c r="W21"/>
      <c r="X21"/>
      <c r="Y21"/>
      <c r="Z21"/>
      <c r="AA21"/>
      <c r="AB21"/>
      <c r="AC21"/>
      <c r="AD21"/>
      <c r="AE21"/>
      <c r="AP21" s="14"/>
    </row>
    <row r="22" spans="1:42" s="7" customFormat="1" ht="15" customHeight="1" x14ac:dyDescent="0.25">
      <c r="A22" s="14"/>
      <c r="B22" s="34"/>
      <c r="C22" s="648" t="s">
        <v>497</v>
      </c>
      <c r="D22" s="644" t="s">
        <v>499</v>
      </c>
      <c r="E22" s="1039">
        <f>IF(F15&gt;0,(F22+F23)/F15,0%)</f>
        <v>0</v>
      </c>
      <c r="F22" s="791"/>
      <c r="G22" s="1047"/>
      <c r="H22" s="1047"/>
      <c r="I22" s="13"/>
      <c r="J22"/>
      <c r="K22" s="771"/>
      <c r="L22" s="785"/>
      <c r="M22" s="790"/>
      <c r="N22" s="1165"/>
      <c r="O22" s="1166"/>
      <c r="P22" s="1166"/>
      <c r="Q22" s="1167"/>
      <c r="R22"/>
      <c r="S22"/>
      <c r="T22"/>
      <c r="U22"/>
      <c r="V22"/>
      <c r="W22"/>
      <c r="X22"/>
      <c r="Y22"/>
      <c r="Z22"/>
      <c r="AA22"/>
      <c r="AB22"/>
      <c r="AC22"/>
      <c r="AD22"/>
      <c r="AE22"/>
      <c r="AP22" s="14"/>
    </row>
    <row r="23" spans="1:42" s="7" customFormat="1" ht="15" customHeight="1" x14ac:dyDescent="0.25">
      <c r="A23" s="14"/>
      <c r="B23" s="34"/>
      <c r="C23" s="648" t="s">
        <v>497</v>
      </c>
      <c r="D23" s="644" t="s">
        <v>500</v>
      </c>
      <c r="E23" s="1039"/>
      <c r="F23" s="791"/>
      <c r="G23" s="1067"/>
      <c r="H23" s="1067"/>
      <c r="I23" s="13"/>
      <c r="J23"/>
      <c r="K23" s="771"/>
      <c r="L23" s="794"/>
      <c r="M23" s="790"/>
      <c r="N23" s="1165"/>
      <c r="O23" s="1166"/>
      <c r="P23" s="1166"/>
      <c r="Q23" s="1167"/>
      <c r="R23"/>
      <c r="S23"/>
      <c r="T23"/>
      <c r="U23"/>
      <c r="V23"/>
      <c r="W23"/>
      <c r="X23"/>
      <c r="Y23"/>
      <c r="Z23"/>
      <c r="AA23"/>
      <c r="AB23"/>
      <c r="AC23"/>
      <c r="AD23"/>
      <c r="AE23"/>
      <c r="AP23" s="14"/>
    </row>
    <row r="24" spans="1:42" s="7" customFormat="1" ht="15" customHeight="1" x14ac:dyDescent="0.25">
      <c r="A24" s="14"/>
      <c r="B24" s="34"/>
      <c r="C24" s="655" t="s">
        <v>497</v>
      </c>
      <c r="D24" s="656" t="s">
        <v>501</v>
      </c>
      <c r="E24" s="795">
        <f>IF(F15&gt;0,F24/F15,0)</f>
        <v>0</v>
      </c>
      <c r="F24" s="796"/>
      <c r="G24" s="1047"/>
      <c r="H24" s="1047"/>
      <c r="I24" s="13"/>
      <c r="J24"/>
      <c r="K24" s="780" t="s">
        <v>481</v>
      </c>
      <c r="L24" s="792"/>
      <c r="M24" s="797">
        <f>SUM(M21:M23)</f>
        <v>0</v>
      </c>
      <c r="N24" s="671"/>
      <c r="O24" s="672"/>
      <c r="P24" s="672"/>
      <c r="Q24" s="672"/>
      <c r="R24"/>
      <c r="S24"/>
      <c r="T24"/>
      <c r="U24"/>
      <c r="V24"/>
      <c r="W24"/>
      <c r="X24"/>
      <c r="Y24"/>
      <c r="Z24"/>
      <c r="AA24"/>
      <c r="AB24"/>
      <c r="AC24"/>
      <c r="AD24"/>
      <c r="AE24"/>
      <c r="AP24" s="14"/>
    </row>
    <row r="25" spans="1:42" s="7" customFormat="1" ht="15" customHeight="1" x14ac:dyDescent="0.25">
      <c r="A25" s="14"/>
      <c r="B25" s="34"/>
      <c r="C25" s="301" t="s">
        <v>497</v>
      </c>
      <c r="D25" s="632" t="s">
        <v>502</v>
      </c>
      <c r="E25" s="767"/>
      <c r="F25" s="798"/>
      <c r="G25" s="1047"/>
      <c r="H25" s="1047"/>
      <c r="I25" s="13"/>
      <c r="J25"/>
      <c r="K25"/>
      <c r="L25"/>
      <c r="M25"/>
      <c r="N25"/>
      <c r="O25"/>
      <c r="P25"/>
      <c r="Q25"/>
      <c r="R25"/>
      <c r="S25"/>
      <c r="T25"/>
      <c r="U25"/>
      <c r="V25"/>
      <c r="W25"/>
      <c r="X25"/>
      <c r="Y25"/>
      <c r="Z25"/>
      <c r="AA25"/>
      <c r="AB25"/>
      <c r="AC25"/>
      <c r="AD25"/>
      <c r="AE25"/>
      <c r="AP25" s="14"/>
    </row>
    <row r="26" spans="1:42" s="7" customFormat="1" ht="15" customHeight="1" x14ac:dyDescent="0.25">
      <c r="A26" s="14"/>
      <c r="B26" s="34"/>
      <c r="C26" s="301" t="s">
        <v>497</v>
      </c>
      <c r="D26" s="632" t="s">
        <v>503</v>
      </c>
      <c r="E26" s="767"/>
      <c r="F26" s="798"/>
      <c r="G26" s="1047"/>
      <c r="H26" s="1047"/>
      <c r="I26" s="13"/>
      <c r="J26"/>
      <c r="K26" s="42"/>
      <c r="L26" s="612"/>
      <c r="M26" s="799" t="s">
        <v>467</v>
      </c>
      <c r="N26" s="281"/>
      <c r="P26"/>
      <c r="Q26"/>
      <c r="R26"/>
      <c r="S26"/>
      <c r="T26"/>
      <c r="U26"/>
      <c r="V26"/>
      <c r="W26"/>
      <c r="X26"/>
      <c r="Y26"/>
      <c r="Z26"/>
      <c r="AA26"/>
      <c r="AB26"/>
      <c r="AC26"/>
      <c r="AD26"/>
      <c r="AE26"/>
      <c r="AP26" s="14"/>
    </row>
    <row r="27" spans="1:42" s="7" customFormat="1" ht="15" customHeight="1" x14ac:dyDescent="0.25">
      <c r="A27" s="14"/>
      <c r="B27" s="34"/>
      <c r="C27" s="301" t="s">
        <v>497</v>
      </c>
      <c r="D27" s="632" t="s">
        <v>504</v>
      </c>
      <c r="E27" s="767"/>
      <c r="F27" s="798"/>
      <c r="G27" s="1047"/>
      <c r="H27" s="1047"/>
      <c r="I27" s="13"/>
      <c r="J27"/>
      <c r="K27" s="800" t="s">
        <v>505</v>
      </c>
      <c r="L27" s="801"/>
      <c r="M27" s="802"/>
      <c r="N27" s="190"/>
      <c r="P27"/>
      <c r="Q27"/>
      <c r="R27"/>
      <c r="S27"/>
      <c r="T27"/>
      <c r="U27"/>
      <c r="V27"/>
      <c r="W27"/>
      <c r="X27"/>
      <c r="Y27"/>
      <c r="Z27"/>
      <c r="AA27"/>
      <c r="AB27"/>
      <c r="AC27"/>
      <c r="AD27"/>
      <c r="AE27"/>
      <c r="AP27" s="14"/>
    </row>
    <row r="28" spans="1:42" s="7" customFormat="1" ht="15" customHeight="1" x14ac:dyDescent="0.25">
      <c r="A28" s="14"/>
      <c r="B28" s="34"/>
      <c r="C28" s="301" t="s">
        <v>497</v>
      </c>
      <c r="D28" s="632" t="s">
        <v>506</v>
      </c>
      <c r="E28" s="767"/>
      <c r="F28" s="434"/>
      <c r="G28" s="1070"/>
      <c r="H28" s="1071"/>
      <c r="I28" s="13"/>
      <c r="J28"/>
      <c r="K28" s="803" t="s">
        <v>507</v>
      </c>
      <c r="L28" s="804"/>
      <c r="M28" s="805">
        <f>M12+M18+M24+M27</f>
        <v>0</v>
      </c>
      <c r="N28" s="23"/>
      <c r="O28" s="7">
        <f>IFERROR(M27/F56,0)</f>
        <v>0</v>
      </c>
      <c r="P28" s="7">
        <f>0.25*F56</f>
        <v>0</v>
      </c>
      <c r="Q28"/>
      <c r="R28"/>
      <c r="S28"/>
      <c r="T28"/>
      <c r="U28"/>
      <c r="V28"/>
      <c r="W28"/>
      <c r="X28"/>
      <c r="Y28"/>
      <c r="Z28"/>
      <c r="AA28"/>
      <c r="AB28"/>
      <c r="AC28"/>
      <c r="AD28"/>
      <c r="AE28"/>
      <c r="AP28" s="14"/>
    </row>
    <row r="29" spans="1:42" s="7" customFormat="1" ht="15" customHeight="1" x14ac:dyDescent="0.25">
      <c r="A29" s="14"/>
      <c r="B29" s="34"/>
      <c r="C29" s="301" t="s">
        <v>497</v>
      </c>
      <c r="D29" s="632" t="s">
        <v>508</v>
      </c>
      <c r="E29" s="767"/>
      <c r="F29" s="434"/>
      <c r="G29" s="1043"/>
      <c r="H29" s="1044"/>
      <c r="I29" s="13"/>
      <c r="J29"/>
      <c r="R29"/>
      <c r="S29"/>
      <c r="T29"/>
      <c r="U29"/>
      <c r="V29"/>
      <c r="W29"/>
      <c r="X29"/>
      <c r="Y29"/>
      <c r="Z29"/>
      <c r="AA29"/>
      <c r="AB29"/>
      <c r="AC29"/>
      <c r="AD29"/>
      <c r="AE29"/>
      <c r="AP29" s="14"/>
    </row>
    <row r="30" spans="1:42" s="7" customFormat="1" ht="15" customHeight="1" x14ac:dyDescent="0.25">
      <c r="A30" s="14"/>
      <c r="B30" s="34"/>
      <c r="C30" s="301" t="s">
        <v>497</v>
      </c>
      <c r="D30" s="632" t="s">
        <v>509</v>
      </c>
      <c r="E30" s="767"/>
      <c r="F30" s="434"/>
      <c r="G30" s="1043"/>
      <c r="H30" s="1044"/>
      <c r="I30" s="13"/>
      <c r="J30"/>
      <c r="K30" s="12"/>
      <c r="L30" s="12"/>
      <c r="M30" s="12"/>
      <c r="N30" s="12"/>
      <c r="O30" s="12"/>
      <c r="P30" s="12"/>
      <c r="Q30" s="12"/>
      <c r="R30"/>
      <c r="S30"/>
      <c r="T30"/>
      <c r="U30"/>
      <c r="V30"/>
      <c r="W30"/>
      <c r="X30"/>
      <c r="Y30"/>
      <c r="Z30"/>
      <c r="AA30"/>
      <c r="AB30"/>
      <c r="AC30"/>
      <c r="AD30"/>
      <c r="AE30"/>
      <c r="AP30" s="14"/>
    </row>
    <row r="31" spans="1:42" s="7" customFormat="1" ht="15" customHeight="1" x14ac:dyDescent="0.3">
      <c r="A31" s="14"/>
      <c r="B31" s="34"/>
      <c r="C31" s="301" t="s">
        <v>497</v>
      </c>
      <c r="D31" s="632" t="s">
        <v>510</v>
      </c>
      <c r="E31" s="767"/>
      <c r="F31" s="434"/>
      <c r="G31" s="1043"/>
      <c r="H31" s="1044"/>
      <c r="I31" s="13"/>
      <c r="J31"/>
      <c r="K31" s="806" t="s">
        <v>511</v>
      </c>
      <c r="L31" s="673" t="s">
        <v>512</v>
      </c>
      <c r="M31" s="806" t="s">
        <v>513</v>
      </c>
      <c r="N31" s="12"/>
      <c r="O31" s="12"/>
      <c r="P31" s="12"/>
      <c r="Q31" s="12"/>
      <c r="R31"/>
      <c r="S31"/>
      <c r="T31"/>
      <c r="U31"/>
      <c r="V31"/>
      <c r="W31"/>
      <c r="X31"/>
      <c r="Y31"/>
      <c r="Z31"/>
      <c r="AA31"/>
      <c r="AB31"/>
      <c r="AC31"/>
      <c r="AD31"/>
      <c r="AE31"/>
      <c r="AP31" s="14"/>
    </row>
    <row r="32" spans="1:42" s="7" customFormat="1" ht="15" customHeight="1" x14ac:dyDescent="0.3">
      <c r="A32" s="14"/>
      <c r="B32" s="34"/>
      <c r="C32" s="301" t="s">
        <v>497</v>
      </c>
      <c r="D32" s="632" t="s">
        <v>514</v>
      </c>
      <c r="E32" s="767"/>
      <c r="F32" s="434"/>
      <c r="G32" s="1043"/>
      <c r="H32" s="1044"/>
      <c r="I32" s="13"/>
      <c r="J32"/>
      <c r="K32" s="807"/>
      <c r="L32" s="808">
        <f>IFERROR(K32/F58,0)</f>
        <v>0</v>
      </c>
      <c r="M32" s="809" t="str">
        <f>IF(L32&gt;0.9,"Exceeds Limits","Within Limits")</f>
        <v>Within Limits</v>
      </c>
      <c r="N32" s="12"/>
      <c r="O32" s="12"/>
      <c r="P32" s="12"/>
      <c r="Q32" s="12"/>
      <c r="R32"/>
      <c r="S32"/>
      <c r="T32"/>
      <c r="U32"/>
      <c r="V32"/>
      <c r="W32"/>
      <c r="X32"/>
      <c r="Y32"/>
      <c r="Z32"/>
      <c r="AA32"/>
      <c r="AB32"/>
      <c r="AC32"/>
      <c r="AD32"/>
      <c r="AE32"/>
      <c r="AP32" s="14"/>
    </row>
    <row r="33" spans="1:42" s="7" customFormat="1" ht="15" customHeight="1" x14ac:dyDescent="0.25">
      <c r="A33" s="14"/>
      <c r="B33" s="34"/>
      <c r="C33" s="301" t="s">
        <v>497</v>
      </c>
      <c r="D33" s="632" t="s">
        <v>515</v>
      </c>
      <c r="E33" s="767"/>
      <c r="F33" s="434"/>
      <c r="G33" s="1043"/>
      <c r="H33" s="1044"/>
      <c r="I33" s="13"/>
      <c r="J33"/>
      <c r="R33"/>
      <c r="S33"/>
      <c r="T33"/>
      <c r="U33"/>
      <c r="V33"/>
      <c r="W33"/>
      <c r="X33"/>
      <c r="Y33"/>
      <c r="Z33"/>
      <c r="AA33"/>
      <c r="AB33"/>
      <c r="AC33"/>
      <c r="AD33"/>
      <c r="AE33"/>
      <c r="AP33" s="14"/>
    </row>
    <row r="34" spans="1:42" s="7" customFormat="1" ht="15" customHeight="1" x14ac:dyDescent="0.25">
      <c r="A34" s="14"/>
      <c r="B34" s="34"/>
      <c r="C34" s="301" t="s">
        <v>497</v>
      </c>
      <c r="D34" s="632" t="s">
        <v>516</v>
      </c>
      <c r="E34" s="767"/>
      <c r="F34" s="434"/>
      <c r="G34" s="1043"/>
      <c r="H34" s="1044"/>
      <c r="I34" s="13"/>
      <c r="J34"/>
      <c r="K34" s="12"/>
      <c r="L34" s="12"/>
      <c r="M34" s="12"/>
      <c r="N34" s="12"/>
      <c r="O34" s="12"/>
      <c r="P34" s="12"/>
      <c r="Q34" s="12"/>
      <c r="R34"/>
      <c r="S34"/>
      <c r="T34"/>
      <c r="U34"/>
      <c r="V34"/>
      <c r="W34"/>
      <c r="X34"/>
      <c r="Y34"/>
      <c r="Z34"/>
      <c r="AA34"/>
      <c r="AB34"/>
      <c r="AC34"/>
      <c r="AD34"/>
      <c r="AE34"/>
      <c r="AP34" s="14"/>
    </row>
    <row r="35" spans="1:42" s="7" customFormat="1" ht="15" customHeight="1" x14ac:dyDescent="0.25">
      <c r="A35" s="14"/>
      <c r="B35" s="34"/>
      <c r="C35" s="301" t="s">
        <v>497</v>
      </c>
      <c r="D35" s="632" t="s">
        <v>517</v>
      </c>
      <c r="E35" s="767"/>
      <c r="F35" s="434"/>
      <c r="G35" s="1043"/>
      <c r="H35" s="1044"/>
      <c r="I35" s="13"/>
      <c r="J35"/>
      <c r="K35" s="12"/>
      <c r="L35" s="12"/>
      <c r="M35" s="12"/>
      <c r="N35" s="12"/>
      <c r="O35" s="12"/>
      <c r="P35" s="12"/>
      <c r="Q35" s="12"/>
      <c r="R35"/>
      <c r="S35"/>
      <c r="T35"/>
      <c r="U35"/>
      <c r="V35"/>
      <c r="W35"/>
      <c r="X35"/>
      <c r="Y35"/>
      <c r="Z35"/>
      <c r="AA35"/>
      <c r="AB35"/>
      <c r="AC35"/>
      <c r="AD35"/>
      <c r="AE35"/>
      <c r="AP35" s="14"/>
    </row>
    <row r="36" spans="1:42" s="7" customFormat="1" ht="15" customHeight="1" x14ac:dyDescent="0.25">
      <c r="A36" s="14"/>
      <c r="B36" s="34"/>
      <c r="C36" s="301" t="s">
        <v>497</v>
      </c>
      <c r="D36" s="632" t="s">
        <v>518</v>
      </c>
      <c r="E36" s="767"/>
      <c r="F36" s="434"/>
      <c r="G36" s="1043"/>
      <c r="H36" s="1044"/>
      <c r="I36" s="13"/>
      <c r="J36"/>
      <c r="K36" s="12"/>
      <c r="L36" s="12"/>
      <c r="M36" s="12"/>
      <c r="N36" s="12"/>
      <c r="O36" s="12"/>
      <c r="P36" s="12"/>
      <c r="Q36" s="12"/>
      <c r="R36"/>
      <c r="S36"/>
      <c r="T36"/>
      <c r="U36"/>
      <c r="V36"/>
      <c r="W36"/>
      <c r="X36"/>
      <c r="Y36"/>
      <c r="Z36"/>
      <c r="AA36"/>
      <c r="AB36"/>
      <c r="AC36"/>
      <c r="AD36"/>
      <c r="AE36"/>
      <c r="AP36" s="14"/>
    </row>
    <row r="37" spans="1:42" s="7" customFormat="1" ht="15" customHeight="1" x14ac:dyDescent="0.25">
      <c r="A37" s="14"/>
      <c r="B37" s="34"/>
      <c r="C37" s="301" t="s">
        <v>497</v>
      </c>
      <c r="D37" s="632" t="s">
        <v>519</v>
      </c>
      <c r="E37" s="767"/>
      <c r="F37" s="434"/>
      <c r="G37" s="1043"/>
      <c r="H37" s="1044"/>
      <c r="I37" s="13"/>
      <c r="J37"/>
      <c r="K37" s="12"/>
      <c r="L37" s="12"/>
      <c r="M37" s="12"/>
      <c r="N37" s="12"/>
      <c r="O37" s="12"/>
      <c r="P37" s="12"/>
      <c r="Q37" s="12"/>
      <c r="R37"/>
      <c r="S37"/>
      <c r="T37"/>
      <c r="U37"/>
      <c r="V37"/>
      <c r="W37"/>
      <c r="X37"/>
      <c r="Y37"/>
      <c r="Z37"/>
      <c r="AA37"/>
      <c r="AB37"/>
      <c r="AC37"/>
      <c r="AD37"/>
      <c r="AE37"/>
      <c r="AP37" s="14"/>
    </row>
    <row r="38" spans="1:42" s="7" customFormat="1" ht="15" customHeight="1" x14ac:dyDescent="0.25">
      <c r="A38" s="14"/>
      <c r="B38" s="34"/>
      <c r="C38" s="301" t="s">
        <v>497</v>
      </c>
      <c r="D38" s="810"/>
      <c r="E38" s="767"/>
      <c r="F38" s="434"/>
      <c r="G38" s="1043"/>
      <c r="H38" s="1044"/>
      <c r="I38" s="13"/>
      <c r="J38"/>
      <c r="K38" s="12"/>
      <c r="L38" s="12"/>
      <c r="M38" s="12"/>
      <c r="N38" s="12"/>
      <c r="O38" s="12"/>
      <c r="P38" s="12"/>
      <c r="Q38" s="12"/>
      <c r="R38"/>
      <c r="S38"/>
      <c r="T38"/>
      <c r="U38"/>
      <c r="V38"/>
      <c r="W38"/>
      <c r="X38"/>
      <c r="Y38"/>
      <c r="Z38"/>
      <c r="AA38"/>
      <c r="AB38"/>
      <c r="AC38"/>
      <c r="AD38"/>
      <c r="AE38"/>
      <c r="AP38" s="14"/>
    </row>
    <row r="39" spans="1:42" s="7" customFormat="1" ht="15" customHeight="1" x14ac:dyDescent="0.25">
      <c r="A39" s="14"/>
      <c r="B39" s="34"/>
      <c r="C39" s="301" t="s">
        <v>497</v>
      </c>
      <c r="D39" s="810"/>
      <c r="E39" s="767"/>
      <c r="F39" s="434"/>
      <c r="G39" s="1043"/>
      <c r="H39" s="1044"/>
      <c r="I39" s="13"/>
      <c r="J39"/>
      <c r="K39" s="12"/>
      <c r="L39" s="12"/>
      <c r="M39" s="12"/>
      <c r="N39" s="12"/>
      <c r="O39" s="12"/>
      <c r="P39" s="12"/>
      <c r="Q39" s="12"/>
      <c r="R39"/>
      <c r="S39"/>
      <c r="T39"/>
      <c r="U39"/>
      <c r="V39"/>
      <c r="W39"/>
      <c r="X39"/>
      <c r="Y39"/>
      <c r="Z39"/>
      <c r="AA39"/>
      <c r="AB39"/>
      <c r="AC39"/>
      <c r="AD39"/>
      <c r="AE39"/>
      <c r="AP39" s="14"/>
    </row>
    <row r="40" spans="1:42" s="7" customFormat="1" ht="15" customHeight="1" x14ac:dyDescent="0.25">
      <c r="A40" s="14"/>
      <c r="B40" s="34"/>
      <c r="C40" s="301" t="s">
        <v>497</v>
      </c>
      <c r="D40" s="810"/>
      <c r="E40" s="767"/>
      <c r="F40" s="434"/>
      <c r="G40" s="1043"/>
      <c r="H40" s="1044"/>
      <c r="I40" s="13"/>
      <c r="J40"/>
      <c r="K40" s="12"/>
      <c r="L40" s="12"/>
      <c r="M40" s="12"/>
      <c r="N40" s="12"/>
      <c r="O40" s="12"/>
      <c r="P40" s="12"/>
      <c r="Q40" s="12"/>
      <c r="R40"/>
      <c r="S40"/>
      <c r="T40"/>
      <c r="U40"/>
      <c r="V40"/>
      <c r="W40"/>
      <c r="X40"/>
      <c r="Y40"/>
      <c r="Z40"/>
      <c r="AA40"/>
      <c r="AB40"/>
      <c r="AC40"/>
      <c r="AD40"/>
      <c r="AE40"/>
      <c r="AP40" s="14"/>
    </row>
    <row r="41" spans="1:42" s="7" customFormat="1" ht="15" customHeight="1" x14ac:dyDescent="0.25">
      <c r="A41" s="14"/>
      <c r="B41" s="34"/>
      <c r="C41" s="811" t="s">
        <v>477</v>
      </c>
      <c r="D41" s="1054" t="s">
        <v>520</v>
      </c>
      <c r="E41" s="1054"/>
      <c r="F41" s="435">
        <f>SUM(F16:F19,F21:F40)</f>
        <v>0</v>
      </c>
      <c r="G41" s="1043"/>
      <c r="H41" s="1044"/>
      <c r="I41" s="13"/>
      <c r="J41"/>
      <c r="K41" s="12"/>
      <c r="L41" s="12"/>
      <c r="M41" s="12"/>
      <c r="N41" s="12"/>
      <c r="O41" s="12"/>
      <c r="P41" s="12"/>
      <c r="Q41" s="12"/>
      <c r="R41"/>
      <c r="S41"/>
      <c r="T41"/>
      <c r="U41"/>
      <c r="V41"/>
      <c r="W41"/>
      <c r="X41"/>
      <c r="Y41"/>
      <c r="Z41"/>
      <c r="AA41"/>
      <c r="AB41"/>
      <c r="AC41"/>
      <c r="AD41"/>
      <c r="AE41"/>
      <c r="AP41" s="14"/>
    </row>
    <row r="42" spans="1:42" s="7" customFormat="1" ht="15" customHeight="1" x14ac:dyDescent="0.25">
      <c r="A42" s="14"/>
      <c r="B42" s="34"/>
      <c r="C42" s="301" t="s">
        <v>521</v>
      </c>
      <c r="D42" s="633" t="s">
        <v>522</v>
      </c>
      <c r="E42" s="767"/>
      <c r="F42" s="434"/>
      <c r="G42" s="1043"/>
      <c r="H42" s="1044"/>
      <c r="I42" s="13"/>
      <c r="J42"/>
      <c r="K42" s="12"/>
      <c r="L42" s="12"/>
      <c r="M42" s="12"/>
      <c r="N42" s="12"/>
      <c r="O42" s="12"/>
      <c r="P42" s="12"/>
      <c r="Q42" s="12"/>
      <c r="R42"/>
      <c r="S42"/>
      <c r="T42"/>
      <c r="U42"/>
      <c r="V42"/>
      <c r="W42"/>
      <c r="X42"/>
      <c r="Y42"/>
      <c r="Z42"/>
      <c r="AA42"/>
      <c r="AB42"/>
      <c r="AC42"/>
      <c r="AD42"/>
      <c r="AE42"/>
      <c r="AP42" s="14"/>
    </row>
    <row r="43" spans="1:42" s="7" customFormat="1" ht="15" customHeight="1" x14ac:dyDescent="0.25">
      <c r="A43" s="14"/>
      <c r="B43" s="34"/>
      <c r="C43" s="301" t="s">
        <v>523</v>
      </c>
      <c r="D43" s="633" t="s">
        <v>524</v>
      </c>
      <c r="E43" s="767"/>
      <c r="F43" s="434"/>
      <c r="G43" s="1043"/>
      <c r="H43" s="1044"/>
      <c r="I43" s="13"/>
      <c r="J43"/>
      <c r="K43" s="12"/>
      <c r="L43" s="12"/>
      <c r="M43" s="12"/>
      <c r="N43" s="12"/>
      <c r="O43" s="12"/>
      <c r="P43" s="12"/>
      <c r="Q43" s="12"/>
      <c r="R43"/>
      <c r="S43"/>
      <c r="T43"/>
      <c r="U43"/>
      <c r="V43"/>
      <c r="W43"/>
      <c r="X43"/>
      <c r="Y43"/>
      <c r="Z43"/>
      <c r="AA43"/>
      <c r="AB43"/>
      <c r="AC43"/>
      <c r="AD43"/>
      <c r="AE43"/>
      <c r="AP43" s="14"/>
    </row>
    <row r="44" spans="1:42" s="7" customFormat="1" ht="15" customHeight="1" x14ac:dyDescent="0.25">
      <c r="A44" s="14"/>
      <c r="B44" s="34"/>
      <c r="C44" s="301" t="s">
        <v>523</v>
      </c>
      <c r="D44" s="633" t="s">
        <v>525</v>
      </c>
      <c r="E44" s="767"/>
      <c r="F44" s="434"/>
      <c r="G44" s="1043"/>
      <c r="H44" s="1044"/>
      <c r="I44" s="13"/>
      <c r="J44"/>
      <c r="K44" s="12"/>
      <c r="L44" s="12"/>
      <c r="M44" s="12"/>
      <c r="N44" s="12"/>
      <c r="O44" s="12"/>
      <c r="P44" s="12"/>
      <c r="Q44" s="12"/>
      <c r="R44"/>
      <c r="S44"/>
      <c r="T44"/>
      <c r="U44"/>
      <c r="V44"/>
      <c r="W44"/>
      <c r="X44"/>
      <c r="Y44"/>
      <c r="Z44"/>
      <c r="AA44"/>
      <c r="AB44"/>
      <c r="AC44"/>
      <c r="AD44"/>
      <c r="AE44"/>
      <c r="AP44" s="14"/>
    </row>
    <row r="45" spans="1:42" s="7" customFormat="1" ht="15" customHeight="1" x14ac:dyDescent="0.25">
      <c r="A45" s="14"/>
      <c r="B45" s="34"/>
      <c r="C45" s="301" t="s">
        <v>526</v>
      </c>
      <c r="D45" s="1048" t="s">
        <v>527</v>
      </c>
      <c r="E45" s="1049"/>
      <c r="F45" s="434"/>
      <c r="G45" s="1043"/>
      <c r="H45" s="1044"/>
      <c r="I45" s="13"/>
      <c r="J45"/>
      <c r="K45" s="12"/>
      <c r="L45" s="12"/>
      <c r="M45" s="12"/>
      <c r="N45" s="12"/>
      <c r="O45" s="12"/>
      <c r="P45" s="12"/>
      <c r="Q45" s="12"/>
      <c r="R45"/>
      <c r="S45"/>
      <c r="T45"/>
      <c r="U45"/>
      <c r="V45"/>
      <c r="W45"/>
      <c r="X45"/>
      <c r="Y45"/>
      <c r="Z45"/>
      <c r="AA45"/>
      <c r="AB45"/>
      <c r="AC45"/>
      <c r="AD45"/>
      <c r="AE45"/>
      <c r="AP45" s="14"/>
    </row>
    <row r="46" spans="1:42" s="7" customFormat="1" ht="15" customHeight="1" x14ac:dyDescent="0.25">
      <c r="A46" s="14"/>
      <c r="B46" s="34"/>
      <c r="C46" s="301" t="s">
        <v>526</v>
      </c>
      <c r="D46" s="1048" t="s">
        <v>528</v>
      </c>
      <c r="E46" s="1049"/>
      <c r="F46" s="434"/>
      <c r="G46" s="1043"/>
      <c r="H46" s="1044"/>
      <c r="I46" s="13"/>
      <c r="J46"/>
      <c r="K46" s="12"/>
      <c r="L46" s="12"/>
      <c r="M46" s="12"/>
      <c r="N46" s="12"/>
      <c r="O46" s="12"/>
      <c r="P46" s="12"/>
      <c r="Q46" s="12"/>
      <c r="R46"/>
      <c r="S46"/>
      <c r="T46"/>
      <c r="U46"/>
      <c r="V46"/>
      <c r="W46"/>
      <c r="X46"/>
      <c r="Y46"/>
      <c r="Z46"/>
      <c r="AA46"/>
      <c r="AB46"/>
      <c r="AC46"/>
      <c r="AD46"/>
      <c r="AE46"/>
      <c r="AP46" s="14"/>
    </row>
    <row r="47" spans="1:42" s="7" customFormat="1" ht="15" customHeight="1" x14ac:dyDescent="0.25">
      <c r="A47" s="14"/>
      <c r="B47" s="34"/>
      <c r="C47" s="301" t="s">
        <v>526</v>
      </c>
      <c r="D47" s="633" t="s">
        <v>529</v>
      </c>
      <c r="E47" s="767"/>
      <c r="F47" s="434"/>
      <c r="G47" s="1043"/>
      <c r="H47" s="1044"/>
      <c r="I47" s="13"/>
      <c r="J47"/>
      <c r="K47" s="12"/>
      <c r="L47" s="12"/>
      <c r="M47" s="12"/>
      <c r="N47" s="12"/>
      <c r="O47" s="12"/>
      <c r="P47" s="12"/>
      <c r="Q47" s="12"/>
      <c r="R47"/>
      <c r="S47"/>
      <c r="T47"/>
      <c r="U47"/>
      <c r="V47"/>
      <c r="W47"/>
      <c r="X47"/>
      <c r="Y47"/>
      <c r="Z47"/>
      <c r="AA47"/>
      <c r="AB47"/>
      <c r="AC47"/>
      <c r="AD47"/>
      <c r="AE47"/>
      <c r="AP47" s="14"/>
    </row>
    <row r="48" spans="1:42" s="7" customFormat="1" ht="15" customHeight="1" x14ac:dyDescent="0.25">
      <c r="A48" s="14"/>
      <c r="B48" s="34"/>
      <c r="C48" s="301" t="s">
        <v>526</v>
      </c>
      <c r="D48" s="633" t="s">
        <v>530</v>
      </c>
      <c r="E48" s="767"/>
      <c r="F48" s="434"/>
      <c r="G48" s="1043"/>
      <c r="H48" s="1044"/>
      <c r="I48" s="13"/>
      <c r="J48"/>
      <c r="K48" s="12"/>
      <c r="L48" s="12"/>
      <c r="M48" s="12"/>
      <c r="N48" s="12"/>
      <c r="O48" s="12"/>
      <c r="P48" s="12"/>
      <c r="Q48" s="12"/>
      <c r="R48"/>
      <c r="S48"/>
      <c r="T48"/>
      <c r="U48"/>
      <c r="V48"/>
      <c r="W48"/>
      <c r="X48"/>
      <c r="Y48"/>
      <c r="Z48"/>
      <c r="AA48"/>
      <c r="AB48"/>
      <c r="AC48"/>
      <c r="AD48"/>
      <c r="AE48"/>
      <c r="AP48" s="14"/>
    </row>
    <row r="49" spans="1:46" s="7" customFormat="1" ht="15" customHeight="1" x14ac:dyDescent="0.25">
      <c r="A49" s="14"/>
      <c r="B49" s="34"/>
      <c r="C49" s="301" t="s">
        <v>526</v>
      </c>
      <c r="D49" s="633" t="s">
        <v>531</v>
      </c>
      <c r="E49" s="767"/>
      <c r="F49" s="434"/>
      <c r="G49" s="1043"/>
      <c r="H49" s="1044"/>
      <c r="I49" s="13"/>
      <c r="J49"/>
      <c r="K49" s="12"/>
      <c r="L49" s="12"/>
      <c r="M49" s="12"/>
      <c r="N49" s="12"/>
      <c r="O49" s="12"/>
      <c r="P49" s="12"/>
      <c r="Q49" s="12"/>
      <c r="R49"/>
      <c r="S49"/>
      <c r="T49"/>
      <c r="U49"/>
      <c r="V49"/>
      <c r="W49"/>
      <c r="X49"/>
      <c r="Y49"/>
      <c r="Z49"/>
      <c r="AA49"/>
      <c r="AB49"/>
      <c r="AC49"/>
      <c r="AD49"/>
      <c r="AE49"/>
      <c r="AP49" s="14"/>
    </row>
    <row r="50" spans="1:46" s="7" customFormat="1" ht="15" customHeight="1" x14ac:dyDescent="0.25">
      <c r="A50" s="14"/>
      <c r="B50" s="34"/>
      <c r="C50" s="301" t="s">
        <v>526</v>
      </c>
      <c r="D50" s="633" t="s">
        <v>532</v>
      </c>
      <c r="E50" s="767"/>
      <c r="F50" s="434"/>
      <c r="G50" s="1043"/>
      <c r="H50" s="1044"/>
      <c r="I50" s="13"/>
      <c r="J50"/>
      <c r="K50" s="12"/>
      <c r="L50" s="12"/>
      <c r="M50" s="12"/>
      <c r="N50" s="12"/>
      <c r="O50" s="12"/>
      <c r="P50" s="12"/>
      <c r="Q50" s="12"/>
      <c r="R50"/>
      <c r="S50"/>
      <c r="T50"/>
      <c r="U50"/>
      <c r="V50"/>
      <c r="W50"/>
      <c r="X50"/>
      <c r="Y50"/>
      <c r="Z50"/>
      <c r="AA50"/>
      <c r="AB50"/>
      <c r="AC50"/>
      <c r="AD50"/>
      <c r="AE50"/>
      <c r="AP50" s="14"/>
    </row>
    <row r="51" spans="1:46" s="7" customFormat="1" ht="15" customHeight="1" x14ac:dyDescent="0.25">
      <c r="A51" s="14"/>
      <c r="B51" s="34"/>
      <c r="C51" s="301" t="s">
        <v>526</v>
      </c>
      <c r="D51" s="633" t="s">
        <v>533</v>
      </c>
      <c r="E51" s="767"/>
      <c r="F51" s="434"/>
      <c r="G51" s="1043"/>
      <c r="H51" s="1044"/>
      <c r="I51" s="13"/>
      <c r="J51"/>
      <c r="K51" s="12"/>
      <c r="L51" s="12"/>
      <c r="M51" s="12"/>
      <c r="N51" s="12"/>
      <c r="O51" s="12"/>
      <c r="P51" s="12"/>
      <c r="Q51" s="12"/>
      <c r="R51"/>
      <c r="S51"/>
      <c r="T51"/>
      <c r="U51"/>
      <c r="V51"/>
      <c r="W51"/>
      <c r="X51"/>
      <c r="Y51"/>
      <c r="Z51"/>
      <c r="AA51"/>
      <c r="AB51"/>
      <c r="AC51"/>
      <c r="AD51"/>
      <c r="AE51"/>
      <c r="AP51" s="14"/>
    </row>
    <row r="52" spans="1:46" s="7" customFormat="1" ht="15" customHeight="1" x14ac:dyDescent="0.25">
      <c r="A52" s="14"/>
      <c r="B52" s="34"/>
      <c r="C52" s="301" t="s">
        <v>526</v>
      </c>
      <c r="D52" s="633" t="s">
        <v>534</v>
      </c>
      <c r="E52" s="767"/>
      <c r="F52" s="434"/>
      <c r="G52" s="1043"/>
      <c r="H52" s="1044"/>
      <c r="I52" s="13"/>
      <c r="J52"/>
      <c r="K52" s="12"/>
      <c r="L52" s="12"/>
      <c r="M52" s="12"/>
      <c r="N52" s="12"/>
      <c r="O52" s="12"/>
      <c r="P52" s="12"/>
      <c r="Q52" s="12"/>
      <c r="R52"/>
      <c r="S52"/>
      <c r="T52"/>
      <c r="U52"/>
      <c r="V52"/>
      <c r="W52"/>
      <c r="X52"/>
      <c r="Y52"/>
      <c r="Z52"/>
      <c r="AA52"/>
      <c r="AB52"/>
      <c r="AC52"/>
      <c r="AD52"/>
      <c r="AE52"/>
      <c r="AP52" s="14"/>
    </row>
    <row r="53" spans="1:46" s="7" customFormat="1" ht="15" customHeight="1" x14ac:dyDescent="0.25">
      <c r="A53" s="14"/>
      <c r="B53" s="34"/>
      <c r="C53" s="811" t="s">
        <v>477</v>
      </c>
      <c r="D53" s="812" t="s">
        <v>535</v>
      </c>
      <c r="E53" s="813"/>
      <c r="F53" s="435">
        <f>SUM(F42:F52)</f>
        <v>0</v>
      </c>
      <c r="G53" s="1043"/>
      <c r="H53" s="1044"/>
      <c r="I53" s="13"/>
      <c r="J53"/>
      <c r="K53" s="12"/>
      <c r="L53" s="12"/>
      <c r="M53" s="12"/>
      <c r="N53" s="12"/>
      <c r="O53" s="12"/>
      <c r="P53" s="12"/>
      <c r="Q53" s="12"/>
      <c r="R53"/>
      <c r="S53"/>
      <c r="T53"/>
      <c r="U53"/>
      <c r="V53"/>
      <c r="W53"/>
      <c r="X53"/>
      <c r="Y53"/>
      <c r="Z53"/>
      <c r="AA53"/>
      <c r="AB53"/>
      <c r="AC53"/>
      <c r="AD53"/>
      <c r="AE53"/>
      <c r="AP53" s="14"/>
    </row>
    <row r="54" spans="1:46" s="7" customFormat="1" ht="5.25" customHeight="1" x14ac:dyDescent="0.25">
      <c r="A54" s="14"/>
      <c r="B54" s="34"/>
      <c r="C54"/>
      <c r="D54"/>
      <c r="E54"/>
      <c r="F54"/>
      <c r="G54"/>
      <c r="H54"/>
      <c r="I54" s="13"/>
      <c r="J54"/>
      <c r="K54" s="12"/>
      <c r="L54" s="12"/>
      <c r="M54" s="12"/>
      <c r="N54" s="12"/>
      <c r="O54" s="12"/>
      <c r="P54" s="12"/>
      <c r="Q54" s="12"/>
      <c r="R54"/>
      <c r="S54"/>
      <c r="T54"/>
      <c r="U54"/>
      <c r="V54"/>
      <c r="W54"/>
      <c r="X54"/>
      <c r="Y54"/>
      <c r="Z54"/>
      <c r="AA54"/>
      <c r="AB54"/>
      <c r="AC54"/>
      <c r="AD54"/>
      <c r="AE54"/>
      <c r="AP54" s="14"/>
    </row>
    <row r="55" spans="1:46" s="7" customFormat="1" ht="15" customHeight="1" x14ac:dyDescent="0.25">
      <c r="A55" s="14"/>
      <c r="B55" s="34"/>
      <c r="C55" s="301" t="s">
        <v>536</v>
      </c>
      <c r="D55" s="633" t="s">
        <v>537</v>
      </c>
      <c r="E55" s="767"/>
      <c r="F55" s="434"/>
      <c r="G55" s="1043"/>
      <c r="H55" s="1044"/>
      <c r="I55" s="13"/>
      <c r="J55"/>
      <c r="K55" s="12"/>
      <c r="L55" s="12"/>
      <c r="M55" s="12"/>
      <c r="N55" s="12"/>
      <c r="O55" s="12"/>
      <c r="P55" s="12"/>
      <c r="Q55" s="12"/>
      <c r="R55"/>
      <c r="S55"/>
      <c r="T55"/>
      <c r="U55"/>
      <c r="V55"/>
      <c r="W55"/>
      <c r="X55"/>
      <c r="Y55"/>
      <c r="Z55"/>
      <c r="AA55"/>
      <c r="AB55"/>
      <c r="AC55"/>
      <c r="AD55"/>
      <c r="AE55"/>
      <c r="AP55" s="14"/>
    </row>
    <row r="56" spans="1:46" s="7" customFormat="1" ht="15" customHeight="1" x14ac:dyDescent="0.25">
      <c r="A56" s="14"/>
      <c r="B56" s="34"/>
      <c r="C56" s="811" t="s">
        <v>536</v>
      </c>
      <c r="D56" s="812" t="s">
        <v>538</v>
      </c>
      <c r="E56" s="814">
        <f>IFERROR(F56/F58,0)</f>
        <v>0</v>
      </c>
      <c r="F56" s="435">
        <f>MIN(U7,U8,U9)</f>
        <v>0</v>
      </c>
      <c r="G56" s="1043"/>
      <c r="H56" s="1044"/>
      <c r="I56" s="13"/>
      <c r="J56"/>
      <c r="K56" s="12"/>
      <c r="L56" s="12"/>
      <c r="M56" s="12"/>
      <c r="N56" s="12"/>
      <c r="O56" s="12"/>
      <c r="P56" s="12"/>
      <c r="Q56" s="12"/>
      <c r="R56"/>
      <c r="S56"/>
      <c r="T56"/>
      <c r="U56"/>
      <c r="V56"/>
      <c r="W56"/>
      <c r="X56"/>
      <c r="Y56"/>
      <c r="Z56"/>
      <c r="AA56"/>
      <c r="AB56"/>
      <c r="AC56"/>
      <c r="AD56"/>
      <c r="AE56"/>
      <c r="AP56" s="14"/>
    </row>
    <row r="57" spans="1:46" s="7" customFormat="1" ht="15" customHeight="1" x14ac:dyDescent="0.25">
      <c r="A57" s="14"/>
      <c r="B57" s="34"/>
      <c r="D57" s="24"/>
      <c r="E57" s="24"/>
      <c r="F57" s="298"/>
      <c r="G57" s="674"/>
      <c r="H57" s="674"/>
      <c r="I57" s="13"/>
      <c r="J57"/>
      <c r="K57" s="12"/>
      <c r="L57" s="12"/>
      <c r="M57" s="12"/>
      <c r="N57" s="12"/>
      <c r="O57" s="12"/>
      <c r="P57" s="12"/>
      <c r="Q57" s="12"/>
      <c r="R57"/>
      <c r="S57"/>
      <c r="T57"/>
      <c r="U57"/>
      <c r="V57"/>
      <c r="W57"/>
      <c r="X57"/>
      <c r="Y57"/>
      <c r="Z57"/>
      <c r="AA57"/>
      <c r="AB57"/>
      <c r="AC57"/>
      <c r="AD57"/>
      <c r="AE57"/>
      <c r="AP57" s="14"/>
    </row>
    <row r="58" spans="1:46" s="17" customFormat="1" ht="15" customHeight="1" x14ac:dyDescent="0.25">
      <c r="A58" s="14"/>
      <c r="B58" s="34"/>
      <c r="C58" s="815" t="s">
        <v>481</v>
      </c>
      <c r="D58" s="812" t="s">
        <v>539</v>
      </c>
      <c r="E58" s="813"/>
      <c r="F58" s="435">
        <f>F11+F56+F41+F15+F53+F20</f>
        <v>0</v>
      </c>
      <c r="G58" s="1043"/>
      <c r="H58" s="1044"/>
      <c r="I58" s="13"/>
      <c r="J58"/>
      <c r="K58" s="12"/>
      <c r="L58" s="12"/>
      <c r="M58" s="12"/>
      <c r="N58" s="12"/>
      <c r="O58" s="12"/>
      <c r="P58" s="12"/>
      <c r="Q58" s="12"/>
      <c r="R58"/>
      <c r="S58"/>
      <c r="T58"/>
      <c r="U58"/>
      <c r="V58"/>
      <c r="W58"/>
      <c r="X58"/>
      <c r="Y58"/>
      <c r="Z58"/>
      <c r="AA58"/>
      <c r="AB58"/>
      <c r="AC58"/>
      <c r="AD58"/>
      <c r="AE58"/>
      <c r="AF58" s="19"/>
      <c r="AG58" s="19"/>
      <c r="AH58" s="19"/>
      <c r="AI58" s="19"/>
      <c r="AJ58" s="19"/>
      <c r="AK58" s="19"/>
      <c r="AL58" s="19"/>
      <c r="AM58" s="19"/>
      <c r="AN58" s="19"/>
      <c r="AO58" s="7"/>
      <c r="AP58" s="14"/>
      <c r="AQ58" s="7"/>
      <c r="AR58" s="7"/>
      <c r="AS58" s="7"/>
      <c r="AT58" s="7"/>
    </row>
    <row r="59" spans="1:46" s="17" customFormat="1" ht="6.75" customHeight="1" x14ac:dyDescent="0.25">
      <c r="A59" s="14"/>
      <c r="B59" s="34"/>
      <c r="C59" s="14"/>
      <c r="D59" s="14"/>
      <c r="E59" s="14"/>
      <c r="F59" s="14"/>
      <c r="G59" s="14"/>
      <c r="H59" s="14"/>
      <c r="I59" s="13"/>
      <c r="J59"/>
      <c r="K59" s="12"/>
      <c r="L59" s="12"/>
      <c r="M59" s="12"/>
      <c r="N59" s="12"/>
      <c r="O59" s="12"/>
      <c r="P59" s="12"/>
      <c r="Q59" s="12"/>
      <c r="R59"/>
      <c r="S59"/>
      <c r="T59"/>
      <c r="U59"/>
      <c r="V59"/>
      <c r="W59"/>
      <c r="X59"/>
      <c r="Y59"/>
      <c r="Z59"/>
      <c r="AA59"/>
      <c r="AB59"/>
      <c r="AC59"/>
      <c r="AD59"/>
      <c r="AE59"/>
      <c r="AF59" s="178"/>
      <c r="AG59" s="178"/>
      <c r="AH59" s="178"/>
      <c r="AI59" s="178"/>
      <c r="AJ59" s="178"/>
      <c r="AK59" s="178"/>
      <c r="AL59" s="179"/>
      <c r="AM59" s="178"/>
      <c r="AN59" s="179"/>
      <c r="AO59" s="178"/>
      <c r="AP59" s="178"/>
      <c r="AQ59" s="7"/>
      <c r="AR59" s="7"/>
      <c r="AS59" s="7"/>
      <c r="AT59" s="7"/>
    </row>
    <row r="60" spans="1:46" s="17" customFormat="1" ht="15" customHeight="1" x14ac:dyDescent="0.3">
      <c r="A60" s="14"/>
      <c r="B60" s="34"/>
      <c r="C60" s="816" t="s">
        <v>540</v>
      </c>
      <c r="D60" s="817"/>
      <c r="E60" s="1055" t="str">
        <f>IF(ISBLANK(B_Site!D7),"",B_Site!D7)</f>
        <v/>
      </c>
      <c r="F60" s="1056"/>
      <c r="G60" s="724" t="s">
        <v>541</v>
      </c>
      <c r="H60" s="818" t="str">
        <f>'A_Description and Fund Request'!M12</f>
        <v/>
      </c>
      <c r="I60" s="13"/>
      <c r="J60"/>
      <c r="K60" s="12"/>
      <c r="L60" s="12"/>
      <c r="M60" s="12"/>
      <c r="N60" s="12"/>
      <c r="O60" s="12"/>
      <c r="P60" s="12"/>
      <c r="Q60" s="12"/>
      <c r="R60"/>
      <c r="S60"/>
      <c r="T60"/>
      <c r="U60"/>
      <c r="V60"/>
      <c r="W60"/>
      <c r="X60"/>
      <c r="Y60"/>
      <c r="Z60"/>
      <c r="AA60"/>
      <c r="AB60"/>
      <c r="AC60"/>
      <c r="AD60"/>
      <c r="AE60"/>
      <c r="AF60" s="1050"/>
      <c r="AG60" s="1050"/>
      <c r="AH60" s="1050"/>
      <c r="AI60" s="1050"/>
      <c r="AJ60" s="1050"/>
      <c r="AK60" s="1050"/>
      <c r="AL60" s="1050"/>
      <c r="AM60" s="1050"/>
      <c r="AN60" s="1050"/>
      <c r="AO60" s="1050"/>
      <c r="AP60" s="1050"/>
      <c r="AQ60" s="7"/>
      <c r="AR60" s="7"/>
      <c r="AS60" s="7"/>
      <c r="AT60" s="7"/>
    </row>
    <row r="61" spans="1:46" s="18" customFormat="1" ht="15" customHeight="1" x14ac:dyDescent="0.3">
      <c r="A61" s="14"/>
      <c r="B61" s="34"/>
      <c r="C61" s="17"/>
      <c r="D61" s="723" t="s">
        <v>542</v>
      </c>
      <c r="E61" s="1065">
        <f>'A_Description and Fund Request'!B38</f>
        <v>0</v>
      </c>
      <c r="F61" s="1065"/>
      <c r="G61" s="725" t="s">
        <v>543</v>
      </c>
      <c r="H61" s="819" t="s">
        <v>478</v>
      </c>
      <c r="I61" s="13"/>
      <c r="J61"/>
      <c r="K61" s="12"/>
      <c r="L61" s="12"/>
      <c r="M61" s="12"/>
      <c r="N61" s="12"/>
      <c r="O61" s="12"/>
      <c r="P61" s="12"/>
      <c r="Q61" s="12"/>
      <c r="R61"/>
      <c r="S61"/>
      <c r="T61"/>
      <c r="U61"/>
      <c r="V61"/>
      <c r="W61"/>
      <c r="X61"/>
      <c r="Y61"/>
      <c r="Z61"/>
      <c r="AA61"/>
      <c r="AB61"/>
      <c r="AC61"/>
      <c r="AD61"/>
      <c r="AE61"/>
      <c r="AF61" s="14"/>
      <c r="AG61" s="14"/>
      <c r="AH61" s="14"/>
      <c r="AI61" s="14"/>
      <c r="AJ61" s="14"/>
      <c r="AK61" s="14"/>
      <c r="AL61" s="14"/>
      <c r="AM61" s="177"/>
      <c r="AN61" s="14"/>
      <c r="AO61" s="14"/>
      <c r="AP61" s="7"/>
      <c r="AQ61" s="7"/>
      <c r="AR61" s="7"/>
      <c r="AS61" s="7"/>
      <c r="AT61" s="7"/>
    </row>
    <row r="62" spans="1:46" s="17" customFormat="1" ht="15" customHeight="1" x14ac:dyDescent="0.3">
      <c r="A62" s="14"/>
      <c r="B62" s="34"/>
      <c r="C62" s="820"/>
      <c r="D62" s="821" t="s">
        <v>544</v>
      </c>
      <c r="E62" s="1057" t="e">
        <f>IF(E61="","",F15/E61)</f>
        <v>#DIV/0!</v>
      </c>
      <c r="F62" s="1057"/>
      <c r="G62" s="1066" t="str">
        <f>IF(ISBLANK(H61),"ERROR: Green Certification Level must be selected","")</f>
        <v/>
      </c>
      <c r="H62" s="1066"/>
      <c r="I62" s="13"/>
      <c r="J62"/>
      <c r="K62" s="12"/>
      <c r="L62" s="12"/>
      <c r="M62" s="12"/>
      <c r="N62" s="12"/>
      <c r="O62" s="12"/>
      <c r="P62" s="12"/>
      <c r="Q62" s="12"/>
      <c r="R62"/>
      <c r="S62"/>
      <c r="T62"/>
      <c r="U62"/>
      <c r="V62"/>
      <c r="W62"/>
      <c r="X62"/>
      <c r="Y62"/>
      <c r="Z62"/>
      <c r="AA62"/>
      <c r="AB62"/>
      <c r="AC62"/>
      <c r="AD62"/>
      <c r="AE62"/>
      <c r="AF62" s="14"/>
      <c r="AG62" s="14"/>
      <c r="AH62" s="14"/>
      <c r="AI62" s="14"/>
      <c r="AJ62" s="14"/>
      <c r="AK62" s="14"/>
      <c r="AL62" s="14"/>
      <c r="AM62" s="14"/>
      <c r="AN62" s="14"/>
      <c r="AO62" s="14"/>
      <c r="AP62" s="7"/>
      <c r="AQ62" s="7"/>
      <c r="AR62" s="7"/>
      <c r="AS62" s="7"/>
      <c r="AT62" s="7"/>
    </row>
    <row r="63" spans="1:46" s="17" customFormat="1" ht="15" customHeight="1" x14ac:dyDescent="0.3">
      <c r="A63" s="14"/>
      <c r="B63" s="34"/>
      <c r="C63" s="820"/>
      <c r="D63" s="821" t="s">
        <v>545</v>
      </c>
      <c r="E63" s="1058" t="str">
        <f>IF(ISBLANK(E61),"",
IF($E$60='Construction Lookup Table'!B4,HLOOKUP($T$14,'Construction Lookup Table'!$B$3:$H$7,2,),
IF($E$60='Construction Lookup Table'!B5,HLOOKUP($T$14,'Construction Lookup Table'!$B$3:$H$7,3,),
IF($E$60='Construction Lookup Table'!B6,HLOOKUP($T$14,'Construction Lookup Table'!$B$3:$H$7,4,),
IF($E$60='Construction Lookup Table'!B7,HLOOKUP($T$14,'Construction Lookup Table'!$B$3:$H$7,5,FALSE),"")
))))</f>
        <v/>
      </c>
      <c r="F63" s="1059"/>
      <c r="G63" s="12"/>
      <c r="H63" s="12"/>
      <c r="I63" s="13"/>
      <c r="J63"/>
      <c r="K63" s="12"/>
      <c r="L63" s="12"/>
      <c r="M63" s="12"/>
      <c r="N63" s="12"/>
      <c r="O63" s="12"/>
      <c r="P63" s="12"/>
      <c r="Q63" s="12"/>
      <c r="R63"/>
      <c r="S63"/>
      <c r="T63"/>
      <c r="U63"/>
      <c r="V63"/>
      <c r="W63"/>
      <c r="X63"/>
      <c r="Y63"/>
      <c r="Z63"/>
      <c r="AA63"/>
      <c r="AB63"/>
      <c r="AC63"/>
      <c r="AD63"/>
      <c r="AE63"/>
      <c r="AF63" s="14"/>
      <c r="AG63" s="14"/>
      <c r="AH63" s="14"/>
      <c r="AI63" s="14"/>
      <c r="AJ63" s="14"/>
      <c r="AK63" s="14"/>
      <c r="AL63" s="14"/>
      <c r="AM63" s="14"/>
      <c r="AN63" s="14"/>
      <c r="AO63" s="14"/>
      <c r="AP63" s="7"/>
      <c r="AQ63" s="7"/>
      <c r="AR63" s="7"/>
      <c r="AS63" s="7"/>
      <c r="AT63" s="7"/>
    </row>
    <row r="64" spans="1:46" s="17" customFormat="1" ht="15" customHeight="1" x14ac:dyDescent="0.3">
      <c r="A64" s="14"/>
      <c r="B64" s="34"/>
      <c r="C64" s="820"/>
      <c r="D64" s="821" t="s">
        <v>546</v>
      </c>
      <c r="E64" s="1060" t="e">
        <f>IF(COUNTBLANK(E62)=1,"",IF(E62&gt;E63,"Exceeds Limit","Within Limit"))</f>
        <v>#DIV/0!</v>
      </c>
      <c r="F64" s="1061"/>
      <c r="G64" s="7"/>
      <c r="H64" s="7"/>
      <c r="I64" s="13"/>
      <c r="J64"/>
      <c r="K64" s="12"/>
      <c r="L64" s="12"/>
      <c r="M64" s="12"/>
      <c r="N64" s="12"/>
      <c r="O64" s="12"/>
      <c r="P64" s="12"/>
      <c r="Q64" s="12"/>
      <c r="R64"/>
      <c r="S64"/>
      <c r="T64"/>
      <c r="U64"/>
      <c r="V64"/>
      <c r="W64"/>
      <c r="X64"/>
      <c r="Y64"/>
      <c r="Z64"/>
      <c r="AA64"/>
      <c r="AB64"/>
      <c r="AC64"/>
      <c r="AD64"/>
      <c r="AE64"/>
      <c r="AF64" s="14"/>
      <c r="AG64" s="14"/>
      <c r="AH64" s="14"/>
      <c r="AI64" s="14"/>
      <c r="AJ64" s="14"/>
      <c r="AK64" s="14"/>
      <c r="AL64" s="14"/>
      <c r="AM64" s="14"/>
      <c r="AN64" s="14"/>
      <c r="AO64" s="14"/>
      <c r="AP64" s="7"/>
      <c r="AQ64" s="7"/>
      <c r="AR64" s="7"/>
      <c r="AS64" s="7"/>
      <c r="AT64" s="7"/>
    </row>
    <row r="65" spans="1:46" s="17" customFormat="1" ht="15" customHeight="1" x14ac:dyDescent="0.3">
      <c r="A65" s="14"/>
      <c r="B65" s="34"/>
      <c r="C65" s="820"/>
      <c r="D65" s="821" t="s">
        <v>547</v>
      </c>
      <c r="E65" s="1062"/>
      <c r="F65" s="1063"/>
      <c r="G65" s="7"/>
      <c r="H65" s="7"/>
      <c r="I65" s="13"/>
      <c r="J65"/>
      <c r="K65" s="12"/>
      <c r="L65" s="12"/>
      <c r="M65" s="12"/>
      <c r="N65" s="12"/>
      <c r="O65" s="12"/>
      <c r="P65" s="12"/>
      <c r="Q65" s="12"/>
      <c r="R65"/>
      <c r="S65"/>
      <c r="T65"/>
      <c r="U65"/>
      <c r="V65"/>
      <c r="W65"/>
      <c r="X65"/>
      <c r="Y65"/>
      <c r="Z65"/>
      <c r="AA65"/>
      <c r="AB65"/>
      <c r="AC65"/>
      <c r="AD65"/>
      <c r="AE65"/>
      <c r="AF65" s="14"/>
      <c r="AG65" s="14"/>
      <c r="AH65" s="14"/>
      <c r="AI65" s="14"/>
      <c r="AJ65" s="14"/>
      <c r="AK65" s="14"/>
      <c r="AL65" s="14"/>
      <c r="AM65" s="14"/>
      <c r="AN65" s="14"/>
      <c r="AO65" s="14"/>
      <c r="AP65" s="7"/>
      <c r="AQ65" s="7"/>
      <c r="AR65" s="7"/>
      <c r="AS65" s="7"/>
      <c r="AT65" s="7"/>
    </row>
    <row r="66" spans="1:46" s="7" customFormat="1" ht="15" customHeight="1" x14ac:dyDescent="0.25">
      <c r="A66" s="14"/>
      <c r="B66" s="34"/>
      <c r="I66" s="13"/>
      <c r="J66"/>
      <c r="K66" s="12"/>
      <c r="L66" s="12"/>
      <c r="M66" s="12"/>
      <c r="N66" s="12"/>
      <c r="O66" s="12"/>
      <c r="P66" s="12"/>
      <c r="Q66" s="12"/>
      <c r="R66"/>
      <c r="S66"/>
      <c r="T66"/>
      <c r="U66"/>
      <c r="V66"/>
      <c r="W66"/>
      <c r="X66"/>
      <c r="Y66"/>
      <c r="Z66"/>
      <c r="AA66"/>
      <c r="AB66"/>
      <c r="AC66"/>
      <c r="AD66"/>
      <c r="AE66"/>
    </row>
    <row r="67" spans="1:46" s="8" customFormat="1" ht="15" customHeight="1" x14ac:dyDescent="0.3">
      <c r="A67" s="19"/>
      <c r="B67" s="36"/>
      <c r="C67" s="304" t="s">
        <v>548</v>
      </c>
      <c r="D67" s="7"/>
      <c r="E67" s="7"/>
      <c r="F67" s="7"/>
      <c r="G67" s="7"/>
      <c r="H67" s="7"/>
      <c r="I67" s="13"/>
      <c r="J67"/>
      <c r="K67" s="12"/>
      <c r="L67" s="12"/>
      <c r="M67" s="12"/>
      <c r="N67" s="12"/>
      <c r="O67" s="12"/>
      <c r="P67" s="12"/>
      <c r="Q67" s="12"/>
      <c r="R67"/>
      <c r="S67"/>
      <c r="T67"/>
      <c r="U67"/>
      <c r="V67"/>
      <c r="W67"/>
      <c r="X67"/>
      <c r="Y67"/>
      <c r="Z67"/>
      <c r="AA67"/>
      <c r="AB67"/>
      <c r="AC67"/>
      <c r="AD67"/>
      <c r="AE67"/>
      <c r="AF67" s="19"/>
      <c r="AG67" s="19"/>
      <c r="AH67" s="19"/>
      <c r="AI67" s="19"/>
      <c r="AJ67" s="19"/>
      <c r="AK67" s="19"/>
      <c r="AL67" s="19"/>
      <c r="AM67" s="19"/>
      <c r="AN67" s="19"/>
      <c r="AO67" s="19"/>
      <c r="AP67" s="19"/>
    </row>
    <row r="68" spans="1:46" s="7" customFormat="1" ht="15" customHeight="1" x14ac:dyDescent="0.25">
      <c r="A68" s="14"/>
      <c r="B68" s="34"/>
      <c r="C68" s="1064" t="s">
        <v>549</v>
      </c>
      <c r="D68" s="1064"/>
      <c r="E68" s="1064"/>
      <c r="F68" s="1064"/>
      <c r="G68" s="1064"/>
      <c r="H68" s="1064"/>
      <c r="I68" s="12"/>
      <c r="J68"/>
      <c r="K68" s="12"/>
      <c r="L68" s="12"/>
      <c r="M68" s="12"/>
      <c r="N68" s="12"/>
      <c r="O68" s="12"/>
      <c r="P68" s="12"/>
      <c r="Q68" s="12"/>
      <c r="R68"/>
      <c r="S68"/>
      <c r="T68"/>
      <c r="U68"/>
      <c r="V68"/>
      <c r="W68"/>
      <c r="X68"/>
      <c r="Y68"/>
      <c r="Z68"/>
      <c r="AA68"/>
      <c r="AB68"/>
      <c r="AC68"/>
      <c r="AD68"/>
      <c r="AE68"/>
      <c r="AF68" s="14"/>
      <c r="AG68" s="14"/>
      <c r="AH68" s="14"/>
    </row>
    <row r="69" spans="1:46" s="7" customFormat="1" ht="15" customHeight="1" x14ac:dyDescent="0.2">
      <c r="A69" s="14"/>
      <c r="B69" s="14"/>
      <c r="C69" s="1051"/>
      <c r="D69" s="1051"/>
      <c r="E69" s="1051"/>
      <c r="F69" s="1051"/>
      <c r="G69" s="1051"/>
      <c r="H69" s="1052"/>
      <c r="I69" s="12"/>
      <c r="K69" s="12"/>
      <c r="L69" s="12"/>
      <c r="M69" s="12"/>
      <c r="N69" s="12"/>
      <c r="O69" s="12"/>
      <c r="P69" s="12"/>
      <c r="Q69" s="12"/>
      <c r="R69" s="14"/>
      <c r="S69" s="14"/>
      <c r="T69" s="14"/>
      <c r="U69" s="14"/>
      <c r="V69" s="14"/>
      <c r="X69" s="12"/>
      <c r="Y69" s="12"/>
      <c r="Z69" s="12"/>
      <c r="AA69" s="12"/>
      <c r="AB69" s="12"/>
      <c r="AC69" s="12"/>
      <c r="AD69" s="14"/>
      <c r="AE69" s="14"/>
      <c r="AF69" s="14"/>
      <c r="AG69" s="14"/>
      <c r="AH69" s="14"/>
    </row>
    <row r="70" spans="1:46" s="7" customFormat="1" ht="15" customHeight="1" x14ac:dyDescent="0.2">
      <c r="A70" s="14"/>
      <c r="B70" s="14"/>
      <c r="C70" s="1051"/>
      <c r="D70" s="1051"/>
      <c r="E70" s="1051"/>
      <c r="F70" s="1051"/>
      <c r="G70" s="1051"/>
      <c r="H70" s="1052"/>
      <c r="I70" s="14"/>
      <c r="K70" s="12"/>
      <c r="L70" s="12"/>
      <c r="M70" s="12"/>
      <c r="N70" s="12"/>
      <c r="O70" s="12"/>
      <c r="P70" s="12"/>
      <c r="Q70" s="12"/>
      <c r="R70" s="14"/>
      <c r="S70" s="14"/>
      <c r="T70" s="14"/>
      <c r="U70" s="14"/>
      <c r="V70" s="14"/>
      <c r="X70" s="12"/>
      <c r="Y70" s="12"/>
      <c r="Z70" s="12"/>
      <c r="AA70" s="12"/>
      <c r="AB70" s="12"/>
      <c r="AC70" s="12"/>
      <c r="AD70" s="14"/>
      <c r="AE70" s="14"/>
      <c r="AF70" s="14"/>
      <c r="AG70" s="14"/>
      <c r="AH70" s="14"/>
    </row>
    <row r="71" spans="1:46" s="7" customFormat="1" ht="15" customHeight="1" x14ac:dyDescent="0.2">
      <c r="A71" s="14"/>
      <c r="B71" s="14"/>
      <c r="C71" s="1051"/>
      <c r="D71" s="1051"/>
      <c r="E71" s="1051"/>
      <c r="F71" s="1051"/>
      <c r="G71" s="1051"/>
      <c r="H71" s="1052"/>
      <c r="I71" s="14"/>
      <c r="K71" s="12"/>
      <c r="L71" s="12"/>
      <c r="M71" s="12"/>
      <c r="N71" s="12"/>
      <c r="O71" s="12"/>
      <c r="P71" s="12"/>
      <c r="Q71" s="12"/>
      <c r="R71" s="14"/>
      <c r="S71" s="14"/>
      <c r="T71" s="14"/>
      <c r="U71" s="14"/>
      <c r="V71" s="14"/>
      <c r="X71" s="12"/>
      <c r="Y71" s="12"/>
      <c r="Z71" s="12"/>
      <c r="AA71" s="12"/>
      <c r="AB71" s="12"/>
      <c r="AC71" s="12"/>
      <c r="AD71" s="14"/>
      <c r="AE71" s="14"/>
      <c r="AF71" s="14"/>
      <c r="AG71" s="14"/>
      <c r="AH71" s="14"/>
    </row>
    <row r="72" spans="1:46" s="7" customFormat="1" ht="15" customHeight="1" x14ac:dyDescent="0.2">
      <c r="A72" s="14"/>
      <c r="B72" s="14"/>
      <c r="C72" s="1051"/>
      <c r="D72" s="1051"/>
      <c r="E72" s="1051"/>
      <c r="F72" s="1051"/>
      <c r="G72" s="1051"/>
      <c r="H72" s="1052"/>
      <c r="I72" s="14"/>
      <c r="K72" s="12"/>
      <c r="L72" s="12"/>
      <c r="M72" s="12"/>
      <c r="N72" s="12"/>
      <c r="O72" s="12"/>
      <c r="P72" s="12"/>
      <c r="Q72" s="12"/>
      <c r="R72" s="14"/>
      <c r="S72" s="14"/>
      <c r="T72" s="14"/>
      <c r="U72" s="14"/>
      <c r="V72" s="14"/>
      <c r="X72" s="12"/>
      <c r="Y72" s="12"/>
      <c r="Z72" s="12"/>
      <c r="AA72" s="12"/>
      <c r="AB72" s="12"/>
      <c r="AC72" s="12"/>
      <c r="AD72" s="14"/>
      <c r="AE72" s="14"/>
      <c r="AF72" s="14"/>
      <c r="AG72" s="14"/>
      <c r="AH72" s="14"/>
    </row>
    <row r="73" spans="1:46" s="7" customFormat="1" ht="15" customHeight="1" x14ac:dyDescent="0.2">
      <c r="A73" s="14"/>
      <c r="B73" s="14"/>
      <c r="C73" s="1051"/>
      <c r="D73" s="1051"/>
      <c r="E73" s="1051"/>
      <c r="F73" s="1051"/>
      <c r="G73" s="1051"/>
      <c r="H73" s="1052"/>
      <c r="I73" s="14"/>
      <c r="K73" s="12"/>
      <c r="L73" s="12"/>
      <c r="M73" s="12"/>
      <c r="N73" s="12"/>
      <c r="O73" s="12"/>
      <c r="P73" s="12"/>
      <c r="Q73" s="12"/>
      <c r="R73" s="14"/>
      <c r="S73" s="14"/>
      <c r="T73" s="14"/>
      <c r="U73" s="14"/>
      <c r="V73" s="14"/>
      <c r="X73" s="12"/>
      <c r="Y73" s="12"/>
      <c r="Z73" s="12"/>
      <c r="AA73" s="12"/>
      <c r="AB73" s="12"/>
      <c r="AC73" s="12"/>
      <c r="AD73" s="14"/>
      <c r="AE73" s="14"/>
      <c r="AF73" s="14"/>
      <c r="AG73" s="14"/>
      <c r="AH73" s="14"/>
    </row>
    <row r="74" spans="1:46" s="7" customFormat="1" ht="15" customHeight="1" x14ac:dyDescent="0.25">
      <c r="A74" s="14"/>
      <c r="B74" s="14"/>
      <c r="C74" s="1051"/>
      <c r="D74" s="1051"/>
      <c r="E74" s="1051"/>
      <c r="F74" s="1051"/>
      <c r="G74" s="1051"/>
      <c r="H74" s="1052"/>
      <c r="I74" s="14"/>
      <c r="K74" s="21"/>
      <c r="L74" s="21"/>
      <c r="M74" s="21"/>
      <c r="N74" s="21"/>
      <c r="O74" s="21"/>
      <c r="P74" s="21"/>
      <c r="Q74" s="21"/>
      <c r="R74" s="14"/>
      <c r="S74" s="14"/>
      <c r="T74" s="14"/>
      <c r="U74" s="14"/>
      <c r="V74" s="14"/>
      <c r="X74" s="12"/>
      <c r="Y74" s="12"/>
      <c r="Z74" s="12"/>
      <c r="AA74" s="12"/>
      <c r="AB74" s="12"/>
      <c r="AC74" s="12"/>
      <c r="AD74" s="14"/>
      <c r="AE74" s="14"/>
      <c r="AF74" s="14"/>
      <c r="AG74" s="14"/>
      <c r="AH74" s="14"/>
    </row>
    <row r="75" spans="1:46" s="7" customFormat="1" ht="15" customHeight="1" x14ac:dyDescent="0.25">
      <c r="A75" s="14"/>
      <c r="B75" s="14"/>
      <c r="C75" s="1051"/>
      <c r="D75" s="1051"/>
      <c r="E75" s="1051"/>
      <c r="F75" s="1051"/>
      <c r="G75" s="1051"/>
      <c r="H75" s="1052"/>
      <c r="I75" s="14"/>
      <c r="K75" s="21"/>
      <c r="L75" s="21"/>
      <c r="M75" s="21"/>
      <c r="N75" s="21"/>
      <c r="O75" s="21"/>
      <c r="P75" s="21"/>
      <c r="Q75" s="21"/>
      <c r="R75" s="14"/>
      <c r="S75" s="14"/>
      <c r="T75" s="14"/>
      <c r="U75" s="14"/>
      <c r="V75" s="14"/>
      <c r="X75" s="12"/>
      <c r="Y75" s="12"/>
      <c r="Z75" s="12"/>
      <c r="AA75" s="12"/>
      <c r="AB75" s="12"/>
      <c r="AC75" s="12"/>
      <c r="AD75" s="14"/>
      <c r="AE75" s="14"/>
      <c r="AF75" s="14"/>
      <c r="AG75" s="14"/>
      <c r="AH75" s="14"/>
    </row>
    <row r="76" spans="1:46" s="7" customFormat="1" ht="15" customHeight="1" x14ac:dyDescent="0.25">
      <c r="A76" s="14"/>
      <c r="B76" s="14"/>
      <c r="C76" s="989"/>
      <c r="D76" s="989"/>
      <c r="E76" s="989"/>
      <c r="F76" s="989"/>
      <c r="G76" s="989"/>
      <c r="H76" s="1053"/>
      <c r="I76" s="14"/>
      <c r="K76" s="21"/>
      <c r="L76" s="21"/>
      <c r="M76" s="21"/>
      <c r="N76" s="21"/>
      <c r="O76" s="21"/>
      <c r="P76" s="21"/>
      <c r="Q76" s="21"/>
      <c r="R76" s="14"/>
      <c r="X76" s="12"/>
      <c r="Y76" s="12"/>
      <c r="Z76" s="12"/>
      <c r="AA76" s="12"/>
      <c r="AB76" s="12"/>
      <c r="AC76" s="12"/>
      <c r="AD76" s="14"/>
      <c r="AE76" s="14"/>
      <c r="AF76" s="14"/>
      <c r="AG76" s="14"/>
      <c r="AH76" s="14"/>
    </row>
    <row r="77" spans="1:46" s="7" customFormat="1" ht="15" customHeight="1" x14ac:dyDescent="0.25">
      <c r="A77" s="14"/>
      <c r="B77" s="14"/>
      <c r="I77" s="14"/>
      <c r="K77" s="21"/>
      <c r="L77" s="21"/>
      <c r="M77" s="21"/>
      <c r="N77" s="21"/>
      <c r="O77" s="21"/>
      <c r="P77" s="21"/>
      <c r="Q77" s="21"/>
      <c r="R77" s="14"/>
      <c r="X77" s="12"/>
      <c r="Y77" s="12"/>
      <c r="Z77" s="12"/>
      <c r="AA77" s="12"/>
      <c r="AB77" s="12"/>
      <c r="AC77" s="12"/>
      <c r="AD77" s="14"/>
      <c r="AE77" s="14"/>
      <c r="AF77" s="14"/>
      <c r="AG77" s="14"/>
      <c r="AH77" s="14"/>
    </row>
    <row r="78" spans="1:46" s="7" customFormat="1" ht="15" customHeight="1" x14ac:dyDescent="0.3">
      <c r="A78" s="14"/>
      <c r="B78" s="14"/>
      <c r="C78" s="303" t="s">
        <v>550</v>
      </c>
      <c r="D78" s="11"/>
      <c r="E78" s="11"/>
      <c r="F78" s="11"/>
      <c r="G78" s="11"/>
      <c r="H78" s="11"/>
      <c r="I78" s="14"/>
      <c r="K78" s="21"/>
      <c r="L78" s="21"/>
      <c r="M78" s="21"/>
      <c r="N78" s="21"/>
      <c r="O78" s="21"/>
      <c r="P78" s="21"/>
      <c r="Q78" s="21"/>
      <c r="R78" s="14"/>
      <c r="X78" s="12"/>
      <c r="Y78" s="12"/>
      <c r="Z78" s="12"/>
      <c r="AA78" s="12"/>
      <c r="AB78" s="12"/>
      <c r="AC78" s="12"/>
      <c r="AD78" s="14"/>
      <c r="AE78" s="14"/>
      <c r="AF78" s="14"/>
      <c r="AG78" s="14"/>
      <c r="AH78" s="14"/>
    </row>
    <row r="79" spans="1:46" s="7" customFormat="1" ht="15" customHeight="1" x14ac:dyDescent="0.3">
      <c r="A79" s="14"/>
      <c r="B79" s="14"/>
      <c r="C79" s="305"/>
      <c r="D79" s="10" t="s">
        <v>551</v>
      </c>
      <c r="E79" s="297"/>
      <c r="F79" s="293" t="s">
        <v>552</v>
      </c>
      <c r="G79" s="11"/>
      <c r="H79" s="11"/>
      <c r="I79" s="14"/>
      <c r="K79" s="21"/>
      <c r="L79" s="21"/>
      <c r="M79" s="21"/>
      <c r="N79" s="21"/>
      <c r="O79" s="21"/>
      <c r="P79" s="21"/>
      <c r="Q79" s="21"/>
      <c r="R79" s="14"/>
      <c r="S79" s="14"/>
      <c r="T79" s="14"/>
      <c r="U79" s="14"/>
      <c r="V79" s="14"/>
      <c r="X79" s="12"/>
      <c r="Y79" s="12"/>
      <c r="Z79" s="12"/>
      <c r="AA79" s="12"/>
      <c r="AB79" s="12"/>
      <c r="AC79" s="12"/>
      <c r="AD79" s="14"/>
      <c r="AE79" s="14"/>
      <c r="AF79" s="14"/>
      <c r="AG79" s="14"/>
      <c r="AH79" s="14"/>
    </row>
    <row r="80" spans="1:46" s="7" customFormat="1" ht="15" customHeight="1" x14ac:dyDescent="0.3">
      <c r="A80" s="14"/>
      <c r="B80" s="14"/>
      <c r="C80" s="305" t="s">
        <v>553</v>
      </c>
      <c r="D80" s="10" t="s">
        <v>554</v>
      </c>
      <c r="E80" s="297"/>
      <c r="F80" s="10"/>
      <c r="G80" s="11"/>
      <c r="H80" s="11"/>
      <c r="I80" s="14"/>
      <c r="K80" s="21"/>
      <c r="L80" s="21"/>
      <c r="M80" s="21"/>
      <c r="N80" s="21"/>
      <c r="O80" s="21"/>
      <c r="P80" s="21"/>
      <c r="Q80" s="21"/>
      <c r="R80" s="14"/>
      <c r="S80" s="14"/>
      <c r="T80" s="14"/>
      <c r="U80" s="14"/>
      <c r="V80" s="14"/>
      <c r="X80" s="12"/>
      <c r="Y80" s="12"/>
      <c r="Z80" s="12"/>
      <c r="AA80" s="12"/>
      <c r="AB80" s="12"/>
      <c r="AC80" s="12"/>
      <c r="AD80" s="14"/>
      <c r="AE80" s="14"/>
      <c r="AF80" s="14"/>
      <c r="AG80" s="14"/>
      <c r="AH80" s="14"/>
    </row>
    <row r="81" spans="1:34" s="7" customFormat="1" ht="15" customHeight="1" x14ac:dyDescent="0.3">
      <c r="A81" s="14"/>
      <c r="B81" s="14"/>
      <c r="C81" s="305" t="s">
        <v>553</v>
      </c>
      <c r="D81" s="10" t="s">
        <v>555</v>
      </c>
      <c r="E81" s="297"/>
      <c r="F81" s="10"/>
      <c r="G81" s="11"/>
      <c r="H81" s="11"/>
      <c r="I81" s="14"/>
      <c r="K81" s="21"/>
      <c r="L81" s="21"/>
      <c r="M81" s="21"/>
      <c r="N81" s="21"/>
      <c r="O81" s="21"/>
      <c r="P81" s="21"/>
      <c r="Q81" s="21"/>
      <c r="R81" s="14"/>
      <c r="S81" s="14"/>
      <c r="T81" s="14"/>
      <c r="U81" s="14"/>
      <c r="V81" s="14"/>
      <c r="X81" s="12"/>
      <c r="Y81" s="12"/>
      <c r="Z81" s="12"/>
      <c r="AA81" s="12"/>
      <c r="AB81" s="12"/>
      <c r="AC81" s="12"/>
      <c r="AD81" s="14"/>
      <c r="AE81" s="14"/>
      <c r="AF81" s="14"/>
      <c r="AG81" s="14"/>
      <c r="AH81" s="14"/>
    </row>
    <row r="82" spans="1:34" s="7" customFormat="1" ht="15" customHeight="1" x14ac:dyDescent="0.3">
      <c r="A82" s="14"/>
      <c r="B82" s="14"/>
      <c r="C82" s="305" t="s">
        <v>556</v>
      </c>
      <c r="D82" s="10" t="s">
        <v>557</v>
      </c>
      <c r="E82" s="297"/>
      <c r="F82" s="11"/>
      <c r="G82" s="11"/>
      <c r="H82" s="11"/>
      <c r="I82" s="14"/>
      <c r="K82" s="21"/>
      <c r="L82" s="21"/>
      <c r="M82" s="21"/>
      <c r="N82" s="21"/>
      <c r="O82" s="21"/>
      <c r="P82" s="21"/>
      <c r="Q82" s="21"/>
      <c r="R82" s="14"/>
      <c r="S82" s="14"/>
      <c r="T82" s="14"/>
      <c r="U82" s="14"/>
      <c r="V82" s="14"/>
      <c r="X82" s="12"/>
      <c r="Y82" s="12"/>
      <c r="Z82" s="12"/>
      <c r="AA82" s="12"/>
      <c r="AB82" s="12"/>
      <c r="AC82" s="12"/>
      <c r="AD82" s="14"/>
      <c r="AE82" s="14"/>
      <c r="AF82" s="14"/>
      <c r="AG82" s="14"/>
      <c r="AH82" s="14"/>
    </row>
    <row r="83" spans="1:34" s="7" customFormat="1" ht="15" customHeight="1" x14ac:dyDescent="0.3">
      <c r="A83" s="14"/>
      <c r="B83" s="14"/>
      <c r="C83" s="11"/>
      <c r="D83" s="11"/>
      <c r="E83" s="11"/>
      <c r="F83" s="11"/>
      <c r="G83" s="10"/>
      <c r="H83" s="10"/>
      <c r="I83" s="14"/>
      <c r="K83" s="21"/>
      <c r="L83" s="21"/>
      <c r="M83" s="21"/>
      <c r="N83" s="21"/>
      <c r="O83" s="21"/>
      <c r="P83" s="21"/>
      <c r="Q83" s="21"/>
      <c r="R83" s="14"/>
      <c r="S83" s="14"/>
      <c r="T83" s="14"/>
      <c r="U83" s="14"/>
      <c r="V83" s="14"/>
      <c r="X83" s="12"/>
      <c r="Y83" s="12"/>
      <c r="Z83" s="12"/>
      <c r="AA83" s="12"/>
      <c r="AB83" s="12"/>
      <c r="AC83" s="12"/>
      <c r="AD83" s="14"/>
      <c r="AE83" s="14"/>
      <c r="AF83" s="14"/>
      <c r="AG83" s="14"/>
      <c r="AH83" s="14"/>
    </row>
    <row r="84" spans="1:34" s="7" customFormat="1" ht="15" customHeight="1" x14ac:dyDescent="0.3">
      <c r="A84" s="14"/>
      <c r="B84" s="14"/>
      <c r="C84" s="302" t="s">
        <v>558</v>
      </c>
      <c r="D84" s="10"/>
      <c r="E84" s="10"/>
      <c r="F84" s="10"/>
      <c r="G84" s="10"/>
      <c r="H84" s="10"/>
      <c r="I84" s="14"/>
      <c r="K84" s="21"/>
      <c r="L84" s="21"/>
      <c r="M84" s="21"/>
      <c r="N84" s="21"/>
      <c r="O84" s="21"/>
      <c r="P84" s="21"/>
      <c r="Q84" s="21"/>
      <c r="R84" s="14"/>
      <c r="S84" s="14"/>
      <c r="T84" s="14"/>
      <c r="U84" s="14"/>
      <c r="V84" s="14"/>
      <c r="X84" s="12"/>
      <c r="Y84" s="12"/>
      <c r="Z84" s="12"/>
      <c r="AA84" s="12"/>
      <c r="AB84" s="12"/>
      <c r="AC84" s="12"/>
      <c r="AD84" s="14"/>
      <c r="AE84" s="14"/>
      <c r="AF84" s="14"/>
      <c r="AG84" s="14"/>
      <c r="AH84" s="14"/>
    </row>
    <row r="85" spans="1:34" s="7" customFormat="1" ht="15" customHeight="1" x14ac:dyDescent="0.25">
      <c r="A85" s="14"/>
      <c r="B85" s="14"/>
      <c r="C85" s="1064" t="s">
        <v>559</v>
      </c>
      <c r="D85" s="1064"/>
      <c r="E85" s="1064"/>
      <c r="F85" s="1064"/>
      <c r="G85" s="1064"/>
      <c r="H85" s="1064"/>
      <c r="I85" s="14"/>
      <c r="K85" s="21"/>
      <c r="L85" s="21"/>
      <c r="M85" s="21"/>
      <c r="N85" s="21"/>
      <c r="O85" s="21"/>
      <c r="P85" s="21"/>
      <c r="Q85" s="21"/>
      <c r="R85" s="14"/>
      <c r="S85" s="14"/>
      <c r="T85" s="14"/>
      <c r="U85" s="14"/>
      <c r="V85" s="14"/>
      <c r="X85" s="12"/>
      <c r="Y85" s="12"/>
      <c r="Z85" s="12"/>
      <c r="AA85" s="12"/>
      <c r="AB85" s="12"/>
      <c r="AC85" s="12"/>
      <c r="AD85" s="14"/>
      <c r="AE85" s="14"/>
      <c r="AF85" s="14"/>
      <c r="AG85" s="14"/>
      <c r="AH85" s="14"/>
    </row>
    <row r="86" spans="1:34" s="7" customFormat="1" ht="15" customHeight="1" x14ac:dyDescent="0.25">
      <c r="A86" s="14"/>
      <c r="B86" s="14"/>
      <c r="C86" s="1051"/>
      <c r="D86" s="1051"/>
      <c r="E86" s="1051"/>
      <c r="F86" s="1051"/>
      <c r="G86" s="1051"/>
      <c r="H86" s="1052"/>
      <c r="I86" s="14"/>
      <c r="K86" s="21"/>
      <c r="L86" s="21"/>
      <c r="M86" s="21"/>
      <c r="N86" s="21"/>
      <c r="O86" s="21"/>
      <c r="P86" s="21"/>
      <c r="Q86" s="21"/>
      <c r="R86" s="14"/>
      <c r="S86" s="14"/>
      <c r="T86" s="14"/>
      <c r="U86" s="14"/>
      <c r="V86" s="14"/>
      <c r="X86" s="12"/>
      <c r="Y86" s="12"/>
      <c r="Z86" s="12"/>
      <c r="AA86" s="12"/>
      <c r="AB86" s="12"/>
      <c r="AC86" s="12"/>
      <c r="AD86" s="14"/>
      <c r="AE86" s="14"/>
      <c r="AF86" s="14"/>
      <c r="AG86" s="14"/>
      <c r="AH86" s="14"/>
    </row>
    <row r="87" spans="1:34" s="7" customFormat="1" ht="15" customHeight="1" x14ac:dyDescent="0.25">
      <c r="A87" s="14"/>
      <c r="B87" s="14"/>
      <c r="C87" s="1051"/>
      <c r="D87" s="1051"/>
      <c r="E87" s="1051"/>
      <c r="F87" s="1051"/>
      <c r="G87" s="1051"/>
      <c r="H87" s="1052"/>
      <c r="I87" s="14"/>
      <c r="K87" s="21"/>
      <c r="L87" s="21"/>
      <c r="M87" s="21"/>
      <c r="N87" s="21"/>
      <c r="O87" s="21"/>
      <c r="P87" s="21"/>
      <c r="Q87" s="21"/>
      <c r="R87" s="14"/>
      <c r="S87" s="14"/>
      <c r="T87" s="14"/>
      <c r="U87" s="14"/>
      <c r="V87" s="14"/>
      <c r="X87" s="12"/>
      <c r="Y87" s="12"/>
      <c r="Z87" s="12"/>
      <c r="AA87" s="12"/>
      <c r="AB87" s="12"/>
      <c r="AC87" s="12"/>
      <c r="AD87" s="14"/>
      <c r="AE87" s="14"/>
      <c r="AF87" s="14"/>
      <c r="AG87" s="14"/>
      <c r="AH87" s="14"/>
    </row>
    <row r="88" spans="1:34" s="7" customFormat="1" ht="15" customHeight="1" x14ac:dyDescent="0.25">
      <c r="A88" s="14"/>
      <c r="B88" s="14"/>
      <c r="C88" s="1051"/>
      <c r="D88" s="1051"/>
      <c r="E88" s="1051"/>
      <c r="F88" s="1051"/>
      <c r="G88" s="1051"/>
      <c r="H88" s="1052"/>
      <c r="I88" s="14"/>
      <c r="K88" s="21"/>
      <c r="L88" s="21"/>
      <c r="M88" s="21"/>
      <c r="N88" s="21"/>
      <c r="O88" s="21"/>
      <c r="P88" s="21"/>
      <c r="Q88" s="21"/>
      <c r="R88" s="14"/>
      <c r="S88" s="14"/>
      <c r="T88" s="14"/>
      <c r="U88" s="14"/>
      <c r="V88" s="14"/>
      <c r="X88" s="12"/>
      <c r="Y88" s="12"/>
      <c r="Z88" s="12"/>
      <c r="AA88" s="12"/>
      <c r="AB88" s="12"/>
      <c r="AC88" s="12"/>
      <c r="AD88" s="14"/>
      <c r="AE88" s="14"/>
      <c r="AF88" s="14"/>
      <c r="AG88" s="14"/>
      <c r="AH88" s="14"/>
    </row>
    <row r="89" spans="1:34" s="7" customFormat="1" ht="15" customHeight="1" x14ac:dyDescent="0.25">
      <c r="A89" s="14"/>
      <c r="B89" s="14"/>
      <c r="C89" s="1051"/>
      <c r="D89" s="1051"/>
      <c r="E89" s="1051"/>
      <c r="F89" s="1051"/>
      <c r="G89" s="1051"/>
      <c r="H89" s="1052"/>
      <c r="I89" s="14"/>
      <c r="K89" s="21"/>
      <c r="L89" s="21"/>
      <c r="M89" s="21"/>
      <c r="N89" s="21"/>
      <c r="O89" s="21"/>
      <c r="P89" s="21"/>
      <c r="Q89" s="21"/>
      <c r="R89" s="14"/>
      <c r="S89" s="14"/>
      <c r="T89" s="14"/>
      <c r="U89" s="14"/>
      <c r="V89" s="14"/>
      <c r="X89" s="12"/>
      <c r="Y89" s="12"/>
      <c r="Z89" s="12"/>
      <c r="AA89" s="12"/>
      <c r="AB89" s="12"/>
      <c r="AC89" s="12"/>
      <c r="AD89" s="14"/>
      <c r="AE89" s="14"/>
      <c r="AF89" s="14"/>
      <c r="AG89" s="14"/>
      <c r="AH89" s="14"/>
    </row>
    <row r="90" spans="1:34" s="7" customFormat="1" ht="15" customHeight="1" x14ac:dyDescent="0.25">
      <c r="A90" s="14"/>
      <c r="B90" s="14"/>
      <c r="C90" s="1051"/>
      <c r="D90" s="1051"/>
      <c r="E90" s="1051"/>
      <c r="F90" s="1051"/>
      <c r="G90" s="1051"/>
      <c r="H90" s="1052"/>
      <c r="I90" s="14"/>
      <c r="K90" s="21"/>
      <c r="L90" s="21"/>
      <c r="M90" s="21"/>
      <c r="N90" s="21"/>
      <c r="O90" s="21"/>
      <c r="P90" s="21"/>
      <c r="Q90" s="21"/>
      <c r="R90" s="14"/>
      <c r="S90" s="14"/>
      <c r="T90" s="14"/>
      <c r="U90" s="14"/>
      <c r="V90" s="14"/>
      <c r="X90" s="12"/>
      <c r="Y90" s="12"/>
      <c r="Z90" s="12"/>
      <c r="AA90" s="12"/>
      <c r="AB90" s="12"/>
      <c r="AC90" s="12"/>
      <c r="AD90" s="14"/>
      <c r="AE90" s="14"/>
      <c r="AF90" s="14"/>
      <c r="AG90" s="14"/>
      <c r="AH90" s="14"/>
    </row>
    <row r="91" spans="1:34" s="7" customFormat="1" ht="50.45" customHeight="1" x14ac:dyDescent="0.25">
      <c r="A91" s="14"/>
      <c r="B91" s="14"/>
      <c r="C91" s="989"/>
      <c r="D91" s="989"/>
      <c r="E91" s="989"/>
      <c r="F91" s="989"/>
      <c r="G91" s="989"/>
      <c r="H91" s="1053"/>
      <c r="I91" s="14"/>
      <c r="K91" s="21"/>
      <c r="L91" s="21"/>
      <c r="M91" s="21"/>
      <c r="N91" s="21"/>
      <c r="O91" s="21"/>
      <c r="P91" s="21"/>
      <c r="Q91" s="21"/>
      <c r="R91" s="14"/>
      <c r="S91" s="14"/>
      <c r="T91" s="14" t="s">
        <v>170</v>
      </c>
      <c r="U91" s="14"/>
      <c r="V91" s="14"/>
      <c r="X91" s="12"/>
      <c r="Y91" s="12"/>
      <c r="Z91" s="12"/>
      <c r="AA91" s="12"/>
      <c r="AB91" s="12"/>
      <c r="AC91" s="12"/>
      <c r="AD91" s="14"/>
      <c r="AE91" s="14"/>
      <c r="AF91" s="14"/>
      <c r="AG91" s="14"/>
      <c r="AH91" s="14"/>
    </row>
    <row r="92" spans="1:34" s="7" customFormat="1" ht="20.45" customHeight="1" x14ac:dyDescent="0.25">
      <c r="A92" s="14"/>
      <c r="B92" s="14"/>
      <c r="I92" s="14"/>
      <c r="K92" s="21"/>
      <c r="L92" s="21"/>
      <c r="M92" s="21"/>
      <c r="N92" s="21"/>
      <c r="O92" s="21"/>
      <c r="P92" s="21"/>
      <c r="Q92" s="21"/>
      <c r="R92" s="14"/>
      <c r="S92" s="14"/>
      <c r="T92" s="14"/>
      <c r="U92" s="14"/>
      <c r="V92" s="14"/>
      <c r="X92" s="12"/>
      <c r="Y92" s="12"/>
      <c r="Z92" s="12"/>
      <c r="AA92" s="12"/>
      <c r="AB92" s="12"/>
      <c r="AC92" s="12"/>
      <c r="AD92" s="14"/>
      <c r="AE92" s="14"/>
      <c r="AF92" s="14"/>
      <c r="AG92" s="14"/>
      <c r="AH92" s="14"/>
    </row>
    <row r="93" spans="1:34" s="7" customFormat="1" ht="15" customHeight="1" x14ac:dyDescent="0.25">
      <c r="A93" s="14"/>
      <c r="B93" s="14"/>
      <c r="I93" s="14"/>
      <c r="K93" s="21"/>
      <c r="L93" s="21"/>
      <c r="M93" s="21"/>
      <c r="N93" s="21"/>
      <c r="O93" s="21"/>
      <c r="P93" s="21"/>
      <c r="Q93" s="21"/>
      <c r="R93" s="14"/>
      <c r="S93" s="14"/>
      <c r="T93" s="14"/>
      <c r="U93" s="14"/>
      <c r="V93" s="14"/>
      <c r="X93" s="12"/>
      <c r="Y93" s="12"/>
      <c r="Z93" s="12"/>
      <c r="AA93" s="12"/>
      <c r="AB93" s="12"/>
      <c r="AC93" s="12"/>
      <c r="AD93" s="14"/>
      <c r="AE93" s="14"/>
      <c r="AF93" s="14"/>
      <c r="AG93" s="14"/>
      <c r="AH93" s="14"/>
    </row>
    <row r="94" spans="1:34" s="7" customFormat="1" ht="15" customHeight="1" x14ac:dyDescent="0.25">
      <c r="A94" s="14"/>
      <c r="B94" s="14"/>
      <c r="E94" s="405"/>
      <c r="F94" s="402"/>
      <c r="G94" s="12"/>
      <c r="H94" s="12"/>
      <c r="I94" s="14"/>
      <c r="K94" s="21"/>
      <c r="L94" s="21"/>
      <c r="M94" s="21"/>
      <c r="N94" s="21"/>
      <c r="O94" s="21"/>
      <c r="P94" s="21"/>
      <c r="Q94" s="21"/>
      <c r="R94" s="14"/>
      <c r="S94" s="14"/>
      <c r="T94" s="14"/>
      <c r="U94" s="14"/>
      <c r="V94" s="14"/>
      <c r="X94" s="12"/>
      <c r="Y94" s="12"/>
      <c r="Z94" s="12"/>
      <c r="AA94" s="12"/>
      <c r="AB94" s="12"/>
      <c r="AC94" s="12"/>
      <c r="AD94" s="14"/>
      <c r="AE94" s="14"/>
      <c r="AF94" s="14"/>
      <c r="AG94" s="14"/>
      <c r="AH94" s="14"/>
    </row>
    <row r="95" spans="1:34" s="7" customFormat="1" ht="15" customHeight="1" x14ac:dyDescent="0.25">
      <c r="A95" s="402"/>
      <c r="B95" s="402"/>
      <c r="E95" s="405"/>
      <c r="F95" s="402"/>
      <c r="G95" s="12"/>
      <c r="H95" s="12"/>
      <c r="I95" s="12"/>
      <c r="K95" s="21"/>
      <c r="L95" s="21"/>
      <c r="M95" s="21"/>
      <c r="N95" s="21"/>
      <c r="O95" s="21"/>
      <c r="P95" s="21"/>
      <c r="Q95" s="21"/>
      <c r="R95" s="14"/>
      <c r="S95" s="14"/>
      <c r="T95" s="14"/>
      <c r="U95" s="14"/>
      <c r="V95" s="14"/>
      <c r="X95" s="12"/>
      <c r="Y95" s="12"/>
      <c r="Z95" s="12"/>
      <c r="AA95" s="12"/>
      <c r="AB95" s="12"/>
      <c r="AC95" s="12"/>
      <c r="AD95" s="14"/>
      <c r="AE95" s="14"/>
      <c r="AF95" s="14"/>
      <c r="AG95" s="14"/>
      <c r="AH95" s="14"/>
    </row>
    <row r="96" spans="1:34" s="7" customFormat="1" ht="15" customHeight="1" x14ac:dyDescent="0.25">
      <c r="A96" s="403"/>
      <c r="B96" s="403"/>
      <c r="E96" s="405"/>
      <c r="F96" s="402"/>
      <c r="G96" s="12"/>
      <c r="H96" s="12"/>
      <c r="I96" s="12"/>
      <c r="K96" s="21"/>
      <c r="L96" s="21"/>
      <c r="M96" s="21"/>
      <c r="N96" s="21"/>
      <c r="O96" s="21"/>
      <c r="P96" s="21"/>
      <c r="Q96" s="21"/>
      <c r="R96" s="14"/>
      <c r="S96" s="14"/>
      <c r="T96" s="14"/>
      <c r="U96" s="14"/>
      <c r="V96" s="14"/>
      <c r="X96" s="12"/>
      <c r="Y96" s="12"/>
      <c r="Z96" s="12"/>
      <c r="AA96" s="12"/>
      <c r="AB96" s="12"/>
      <c r="AC96" s="12"/>
      <c r="AD96" s="14"/>
      <c r="AE96" s="14"/>
      <c r="AF96" s="14"/>
      <c r="AG96" s="14"/>
      <c r="AH96" s="14"/>
    </row>
    <row r="97" spans="1:34" s="7" customFormat="1" ht="15" customHeight="1" x14ac:dyDescent="0.25">
      <c r="A97" s="14"/>
      <c r="B97" s="14"/>
      <c r="E97" s="405"/>
      <c r="F97" s="402"/>
      <c r="G97" s="12"/>
      <c r="H97" s="12"/>
      <c r="I97" s="12"/>
      <c r="K97" s="21"/>
      <c r="L97" s="21"/>
      <c r="M97" s="21"/>
      <c r="N97" s="21"/>
      <c r="O97" s="21"/>
      <c r="P97" s="21"/>
      <c r="Q97" s="21"/>
      <c r="R97" s="14"/>
      <c r="S97" s="14"/>
      <c r="T97" s="14"/>
      <c r="U97" s="14"/>
      <c r="V97" s="14"/>
      <c r="X97" s="12"/>
      <c r="Y97" s="12"/>
      <c r="Z97" s="12"/>
      <c r="AA97" s="12"/>
      <c r="AB97" s="12"/>
      <c r="AC97" s="12"/>
      <c r="AD97" s="14"/>
      <c r="AE97" s="14"/>
      <c r="AF97" s="14"/>
      <c r="AG97" s="14"/>
      <c r="AH97" s="14"/>
    </row>
    <row r="98" spans="1:34" s="7" customFormat="1" ht="15" customHeight="1" x14ac:dyDescent="0.25">
      <c r="A98" s="404"/>
      <c r="B98" s="14"/>
      <c r="E98" s="405"/>
      <c r="F98" s="402"/>
      <c r="G98" s="12"/>
      <c r="H98" s="12"/>
      <c r="I98" s="12"/>
      <c r="K98" s="21"/>
      <c r="L98" s="21"/>
      <c r="M98" s="21"/>
      <c r="N98" s="21"/>
      <c r="O98" s="21"/>
      <c r="P98" s="21"/>
      <c r="Q98" s="21"/>
      <c r="R98" s="14"/>
      <c r="S98" s="14"/>
      <c r="T98" s="14"/>
      <c r="U98" s="14"/>
      <c r="V98" s="14"/>
      <c r="X98" s="12"/>
      <c r="Y98" s="12"/>
      <c r="Z98" s="12"/>
      <c r="AA98" s="12"/>
      <c r="AB98" s="12"/>
      <c r="AC98" s="12"/>
      <c r="AD98" s="14"/>
      <c r="AE98" s="14"/>
      <c r="AF98" s="14"/>
      <c r="AG98" s="14"/>
      <c r="AH98" s="14"/>
    </row>
    <row r="99" spans="1:34" s="7" customFormat="1" ht="15" customHeight="1" x14ac:dyDescent="0.25">
      <c r="A99" s="404"/>
      <c r="B99" s="14"/>
      <c r="E99" s="405"/>
      <c r="F99" s="402"/>
      <c r="G99" s="12"/>
      <c r="H99" s="12"/>
      <c r="I99" s="12"/>
      <c r="K99" s="21"/>
      <c r="L99" s="21"/>
      <c r="M99" s="21"/>
      <c r="N99" s="21"/>
      <c r="O99" s="21"/>
      <c r="P99" s="21"/>
      <c r="Q99" s="21"/>
      <c r="R99" s="14"/>
      <c r="S99" s="14"/>
      <c r="T99" s="14"/>
      <c r="U99" s="14"/>
      <c r="V99" s="14"/>
      <c r="X99" s="12"/>
      <c r="Y99" s="12"/>
      <c r="Z99" s="12"/>
      <c r="AA99" s="12"/>
      <c r="AB99" s="12"/>
      <c r="AC99" s="12"/>
      <c r="AD99" s="14"/>
      <c r="AE99" s="14"/>
      <c r="AF99" s="14"/>
      <c r="AG99" s="14"/>
      <c r="AH99" s="14"/>
    </row>
    <row r="100" spans="1:34" s="7" customFormat="1" ht="15" customHeight="1" x14ac:dyDescent="0.25">
      <c r="A100" s="404"/>
      <c r="B100" s="14"/>
      <c r="E100" s="405"/>
      <c r="F100" s="402"/>
      <c r="G100" s="12"/>
      <c r="H100" s="12"/>
      <c r="I100" s="12"/>
      <c r="K100" s="21"/>
      <c r="L100" s="21"/>
      <c r="M100" s="21"/>
      <c r="N100" s="21"/>
      <c r="O100" s="21"/>
      <c r="P100" s="21"/>
      <c r="Q100" s="21"/>
      <c r="R100" s="14"/>
      <c r="S100" s="14"/>
      <c r="T100" s="14"/>
      <c r="U100" s="14"/>
      <c r="V100" s="14"/>
      <c r="X100" s="12"/>
      <c r="Y100" s="12"/>
      <c r="Z100" s="12"/>
      <c r="AA100" s="12"/>
      <c r="AB100" s="12"/>
      <c r="AC100" s="12"/>
      <c r="AD100" s="14"/>
      <c r="AE100" s="14"/>
      <c r="AF100" s="14"/>
      <c r="AG100" s="14"/>
      <c r="AH100" s="14"/>
    </row>
    <row r="101" spans="1:34" s="7" customFormat="1" ht="15" customHeight="1" x14ac:dyDescent="0.25">
      <c r="A101" s="404"/>
      <c r="B101" s="14"/>
      <c r="C101" s="322"/>
      <c r="F101" s="12"/>
      <c r="G101" s="12"/>
      <c r="H101" s="12"/>
      <c r="I101" s="12"/>
      <c r="K101" s="21"/>
      <c r="L101" s="21"/>
      <c r="M101" s="21"/>
      <c r="N101" s="21"/>
      <c r="O101" s="21"/>
      <c r="P101" s="21"/>
      <c r="Q101" s="21"/>
      <c r="R101" s="14"/>
      <c r="S101" s="14"/>
      <c r="T101" s="14"/>
      <c r="U101" s="14"/>
      <c r="V101" s="14"/>
      <c r="X101" s="12"/>
      <c r="Y101" s="12"/>
      <c r="Z101" s="12"/>
      <c r="AA101" s="12"/>
      <c r="AB101" s="12"/>
      <c r="AC101" s="12"/>
      <c r="AD101" s="14"/>
      <c r="AE101" s="14"/>
      <c r="AF101" s="14"/>
      <c r="AG101" s="14"/>
      <c r="AH101" s="14"/>
    </row>
    <row r="102" spans="1:34" s="7" customFormat="1" ht="15" customHeight="1" x14ac:dyDescent="0.25">
      <c r="A102" s="404"/>
      <c r="B102" s="14"/>
      <c r="F102" s="12"/>
      <c r="G102" s="12"/>
      <c r="H102" s="12"/>
      <c r="I102" s="12"/>
      <c r="K102" s="21"/>
      <c r="L102" s="21"/>
      <c r="M102" s="21"/>
      <c r="N102" s="21"/>
      <c r="O102" s="21"/>
      <c r="P102" s="21"/>
      <c r="Q102" s="21"/>
      <c r="R102" s="14"/>
      <c r="S102" s="14"/>
      <c r="T102" s="14"/>
      <c r="U102" s="14"/>
      <c r="V102" s="14"/>
      <c r="X102" s="12"/>
      <c r="Y102" s="12"/>
      <c r="Z102" s="12"/>
      <c r="AA102" s="12"/>
      <c r="AB102" s="12"/>
      <c r="AC102" s="12"/>
      <c r="AD102" s="14"/>
      <c r="AE102" s="14"/>
      <c r="AF102" s="14"/>
      <c r="AG102" s="14"/>
      <c r="AH102" s="14"/>
    </row>
    <row r="103" spans="1:34" s="7" customFormat="1" ht="15" customHeight="1" x14ac:dyDescent="0.25">
      <c r="A103" s="404"/>
      <c r="B103" s="14"/>
      <c r="F103" s="12"/>
      <c r="G103" s="12"/>
      <c r="H103" s="12"/>
      <c r="I103" s="12"/>
      <c r="K103" s="21"/>
      <c r="L103" s="21"/>
      <c r="M103" s="21"/>
      <c r="N103" s="21"/>
      <c r="O103" s="21"/>
      <c r="P103" s="21"/>
      <c r="Q103" s="21"/>
      <c r="R103" s="14"/>
      <c r="S103" s="14"/>
      <c r="T103" s="14"/>
      <c r="U103" s="14"/>
      <c r="V103" s="14"/>
      <c r="X103" s="12"/>
      <c r="Y103" s="12"/>
      <c r="Z103" s="12"/>
      <c r="AA103" s="12"/>
      <c r="AB103" s="12"/>
      <c r="AC103" s="12"/>
      <c r="AD103" s="14"/>
      <c r="AE103" s="14"/>
      <c r="AF103" s="14"/>
      <c r="AG103" s="14"/>
      <c r="AH103" s="14"/>
    </row>
    <row r="104" spans="1:34" s="7" customFormat="1" ht="15" hidden="1" customHeight="1" x14ac:dyDescent="0.25">
      <c r="A104" s="404"/>
      <c r="B104" s="14"/>
      <c r="F104" s="12"/>
      <c r="G104" s="12"/>
      <c r="H104" s="12"/>
      <c r="I104" s="12"/>
      <c r="K104" s="21"/>
      <c r="L104" s="21"/>
      <c r="M104" s="21"/>
      <c r="N104" s="21"/>
      <c r="O104" s="21"/>
      <c r="P104" s="21"/>
      <c r="Q104" s="21"/>
      <c r="R104" s="14"/>
      <c r="S104" s="14"/>
      <c r="T104" s="14"/>
      <c r="U104" s="14"/>
      <c r="V104" s="14"/>
      <c r="X104" s="12"/>
      <c r="Y104" s="12"/>
      <c r="Z104" s="12"/>
      <c r="AA104" s="12"/>
      <c r="AB104" s="12"/>
      <c r="AC104" s="12"/>
      <c r="AD104" s="14"/>
      <c r="AE104" s="14"/>
      <c r="AF104" s="14"/>
      <c r="AG104" s="14"/>
      <c r="AH104" s="14"/>
    </row>
    <row r="105" spans="1:34" s="7" customFormat="1" ht="15" hidden="1" customHeight="1" x14ac:dyDescent="0.25">
      <c r="A105" s="14"/>
      <c r="B105" s="14"/>
      <c r="F105" s="12"/>
      <c r="G105" s="12"/>
      <c r="H105" s="12"/>
      <c r="I105" s="12"/>
      <c r="K105" s="21"/>
      <c r="L105" s="21"/>
      <c r="M105" s="21"/>
      <c r="N105" s="21"/>
      <c r="O105" s="21"/>
      <c r="P105" s="21"/>
      <c r="Q105" s="21"/>
      <c r="R105" s="14"/>
      <c r="S105" s="14"/>
      <c r="T105" s="14"/>
      <c r="U105" s="14"/>
      <c r="V105" s="14"/>
      <c r="X105" s="12"/>
      <c r="Y105" s="12"/>
      <c r="Z105" s="12"/>
      <c r="AA105" s="12"/>
      <c r="AB105" s="12"/>
      <c r="AC105" s="12"/>
      <c r="AD105" s="14"/>
      <c r="AE105" s="14"/>
      <c r="AF105" s="14"/>
      <c r="AG105" s="14"/>
      <c r="AH105" s="14"/>
    </row>
    <row r="106" spans="1:34" s="7" customFormat="1" ht="15" hidden="1" customHeight="1" x14ac:dyDescent="0.25">
      <c r="A106" s="14"/>
      <c r="B106" s="14"/>
      <c r="F106" s="12"/>
      <c r="G106" s="12"/>
      <c r="H106" s="12"/>
      <c r="I106" s="12"/>
      <c r="K106" s="21"/>
      <c r="L106" s="21"/>
      <c r="M106" s="21"/>
      <c r="N106" s="21"/>
      <c r="O106" s="21"/>
      <c r="P106" s="21"/>
      <c r="Q106" s="21"/>
      <c r="R106" s="14"/>
      <c r="S106" s="14"/>
      <c r="T106" s="14"/>
      <c r="U106" s="14"/>
      <c r="V106" s="14"/>
      <c r="X106" s="12"/>
      <c r="Y106" s="12"/>
      <c r="Z106" s="12"/>
      <c r="AA106" s="12"/>
      <c r="AB106" s="12"/>
      <c r="AC106" s="12"/>
      <c r="AD106" s="14"/>
      <c r="AE106" s="14"/>
      <c r="AF106" s="14"/>
      <c r="AG106" s="14"/>
      <c r="AH106" s="14"/>
    </row>
    <row r="107" spans="1:34" s="7" customFormat="1" ht="15" customHeight="1" x14ac:dyDescent="0.25">
      <c r="A107" s="14"/>
      <c r="B107" s="14"/>
      <c r="F107" s="12"/>
      <c r="G107" s="12"/>
      <c r="H107" s="12"/>
      <c r="I107" s="12"/>
      <c r="K107" s="21"/>
      <c r="L107" s="21"/>
      <c r="M107" s="21"/>
      <c r="N107" s="21"/>
      <c r="O107" s="21"/>
      <c r="P107" s="21"/>
      <c r="Q107" s="21"/>
      <c r="R107" s="14"/>
      <c r="S107" s="14"/>
      <c r="T107" s="14"/>
      <c r="U107" s="14"/>
      <c r="V107" s="14"/>
      <c r="X107" s="12"/>
      <c r="Y107" s="12"/>
      <c r="Z107" s="12"/>
      <c r="AA107" s="12"/>
      <c r="AB107" s="12"/>
      <c r="AC107" s="12"/>
      <c r="AD107" s="14"/>
      <c r="AE107" s="14"/>
      <c r="AF107" s="14"/>
      <c r="AG107" s="14"/>
      <c r="AH107" s="14"/>
    </row>
    <row r="108" spans="1:34" s="7" customFormat="1" ht="15" customHeight="1" x14ac:dyDescent="0.25">
      <c r="A108" s="14"/>
      <c r="B108" s="14"/>
      <c r="F108" s="12"/>
      <c r="G108" s="12"/>
      <c r="H108" s="12"/>
      <c r="I108" s="12"/>
      <c r="K108" s="21"/>
      <c r="L108" s="21"/>
      <c r="M108" s="21"/>
      <c r="N108" s="21"/>
      <c r="O108" s="21"/>
      <c r="P108" s="21"/>
      <c r="Q108" s="21"/>
      <c r="R108" s="14"/>
      <c r="S108" s="14"/>
      <c r="T108" s="14"/>
      <c r="U108" s="14"/>
      <c r="V108" s="14"/>
      <c r="X108" s="12"/>
      <c r="Y108" s="12"/>
      <c r="Z108" s="12"/>
      <c r="AA108" s="12"/>
      <c r="AB108" s="12"/>
      <c r="AC108" s="12"/>
      <c r="AD108" s="14"/>
      <c r="AE108" s="14"/>
      <c r="AF108" s="14"/>
      <c r="AG108" s="14"/>
      <c r="AH108" s="14"/>
    </row>
    <row r="109" spans="1:34" s="7" customFormat="1" ht="15" customHeight="1" x14ac:dyDescent="0.25">
      <c r="A109" s="14"/>
      <c r="B109" s="14"/>
      <c r="F109" s="12"/>
      <c r="G109" s="12"/>
      <c r="H109" s="12"/>
      <c r="I109" s="12"/>
      <c r="K109" s="21"/>
      <c r="L109" s="21"/>
      <c r="M109" s="21"/>
      <c r="N109" s="21"/>
      <c r="O109" s="21"/>
      <c r="P109" s="21"/>
      <c r="Q109" s="21"/>
      <c r="R109" s="14"/>
      <c r="S109" s="14"/>
      <c r="T109" s="14"/>
      <c r="U109" s="14"/>
      <c r="V109" s="14"/>
      <c r="X109" s="12"/>
      <c r="Y109" s="12"/>
      <c r="Z109" s="12"/>
      <c r="AA109" s="12"/>
      <c r="AB109" s="12"/>
      <c r="AC109" s="12"/>
      <c r="AD109" s="14"/>
      <c r="AE109" s="14"/>
      <c r="AF109" s="14"/>
      <c r="AG109" s="14"/>
      <c r="AH109" s="14"/>
    </row>
    <row r="110" spans="1:34" s="7" customFormat="1" ht="15" customHeight="1" x14ac:dyDescent="0.25">
      <c r="A110" s="14"/>
      <c r="B110" s="14"/>
      <c r="F110" s="12"/>
      <c r="G110" s="12"/>
      <c r="H110" s="12"/>
      <c r="I110" s="12"/>
      <c r="K110" s="21"/>
      <c r="L110" s="21"/>
      <c r="M110" s="21"/>
      <c r="N110" s="21"/>
      <c r="O110" s="21"/>
      <c r="P110" s="21"/>
      <c r="Q110" s="21"/>
      <c r="R110" s="14"/>
      <c r="S110" s="14"/>
      <c r="T110" s="14"/>
      <c r="U110" s="14"/>
      <c r="V110" s="14"/>
      <c r="X110" s="12"/>
      <c r="Y110" s="12"/>
      <c r="Z110" s="12"/>
      <c r="AA110" s="12"/>
      <c r="AB110" s="12"/>
      <c r="AC110" s="12"/>
      <c r="AD110" s="14"/>
      <c r="AE110" s="14"/>
      <c r="AF110" s="14"/>
      <c r="AG110" s="14"/>
      <c r="AH110" s="14"/>
    </row>
    <row r="111" spans="1:34" s="7" customFormat="1" ht="15" customHeight="1" x14ac:dyDescent="0.25">
      <c r="A111" s="14"/>
      <c r="B111" s="14"/>
      <c r="F111" s="12"/>
      <c r="G111" s="12"/>
      <c r="H111" s="12"/>
      <c r="I111" s="12"/>
      <c r="K111" s="21"/>
      <c r="L111" s="21"/>
      <c r="M111" s="21"/>
      <c r="N111" s="21"/>
      <c r="O111" s="21"/>
      <c r="P111" s="21"/>
      <c r="Q111" s="21"/>
      <c r="R111" s="14"/>
      <c r="S111" s="14"/>
      <c r="T111" s="14"/>
      <c r="U111" s="14"/>
      <c r="V111" s="14"/>
      <c r="X111" s="12"/>
      <c r="Y111" s="12"/>
      <c r="Z111" s="12"/>
      <c r="AA111" s="12"/>
      <c r="AB111" s="12"/>
      <c r="AC111" s="12"/>
      <c r="AD111" s="14"/>
      <c r="AE111" s="14"/>
      <c r="AF111" s="14"/>
      <c r="AG111" s="14"/>
      <c r="AH111" s="14"/>
    </row>
    <row r="112" spans="1:34" s="7" customFormat="1" ht="15" customHeight="1" x14ac:dyDescent="0.25">
      <c r="A112" s="14"/>
      <c r="B112" s="14"/>
      <c r="F112" s="12"/>
      <c r="G112" s="12"/>
      <c r="H112" s="12"/>
      <c r="I112" s="12"/>
      <c r="K112" s="21"/>
      <c r="L112" s="21"/>
      <c r="M112" s="21"/>
      <c r="N112" s="21"/>
      <c r="O112" s="21"/>
      <c r="P112" s="21"/>
      <c r="Q112" s="21"/>
      <c r="R112" s="14"/>
      <c r="S112" s="14"/>
      <c r="T112" s="14"/>
      <c r="U112" s="14"/>
      <c r="V112" s="14"/>
      <c r="X112" s="12"/>
      <c r="Y112" s="12"/>
      <c r="Z112" s="12"/>
      <c r="AA112" s="12"/>
      <c r="AB112" s="12"/>
      <c r="AC112" s="12"/>
      <c r="AD112" s="14"/>
      <c r="AE112" s="14"/>
      <c r="AF112" s="14"/>
      <c r="AG112" s="14"/>
      <c r="AH112" s="14"/>
    </row>
    <row r="113" spans="1:34" s="7" customFormat="1" ht="15" customHeight="1" x14ac:dyDescent="0.25">
      <c r="A113" s="14"/>
      <c r="B113" s="14"/>
      <c r="F113" s="12"/>
      <c r="G113" s="12"/>
      <c r="H113" s="12"/>
      <c r="I113" s="12"/>
      <c r="K113" s="21"/>
      <c r="L113" s="21"/>
      <c r="M113" s="21"/>
      <c r="N113" s="21"/>
      <c r="O113" s="21"/>
      <c r="P113" s="21"/>
      <c r="Q113" s="21"/>
      <c r="R113" s="14"/>
      <c r="S113" s="14"/>
      <c r="T113" s="14"/>
      <c r="U113" s="14"/>
      <c r="V113" s="14"/>
      <c r="X113" s="12"/>
      <c r="Y113" s="12"/>
      <c r="Z113" s="12"/>
      <c r="AA113" s="12"/>
      <c r="AB113" s="12"/>
      <c r="AC113" s="12"/>
      <c r="AD113" s="14"/>
      <c r="AE113" s="14"/>
      <c r="AF113" s="14"/>
      <c r="AG113" s="14"/>
      <c r="AH113" s="14"/>
    </row>
    <row r="114" spans="1:34" s="7" customFormat="1" ht="15" customHeight="1" x14ac:dyDescent="0.25">
      <c r="A114" s="14"/>
      <c r="B114" s="14"/>
      <c r="F114" s="12"/>
      <c r="G114" s="12"/>
      <c r="H114" s="12"/>
      <c r="I114" s="12"/>
      <c r="K114" s="21"/>
      <c r="L114" s="21"/>
      <c r="M114" s="21"/>
      <c r="N114" s="21"/>
      <c r="O114" s="21"/>
      <c r="P114" s="21"/>
      <c r="Q114" s="21"/>
      <c r="R114" s="14"/>
      <c r="S114" s="14"/>
      <c r="T114" s="14"/>
      <c r="U114" s="14"/>
      <c r="V114" s="14"/>
      <c r="X114" s="12"/>
      <c r="Y114" s="12"/>
      <c r="Z114" s="12"/>
      <c r="AA114" s="12"/>
      <c r="AB114" s="12"/>
      <c r="AC114" s="12"/>
      <c r="AD114" s="14"/>
      <c r="AE114" s="14"/>
      <c r="AF114" s="14"/>
      <c r="AG114" s="14"/>
      <c r="AH114" s="14"/>
    </row>
    <row r="115" spans="1:34" s="7" customFormat="1" ht="15" customHeight="1" x14ac:dyDescent="0.25">
      <c r="A115" s="14"/>
      <c r="B115" s="14"/>
      <c r="F115" s="12"/>
      <c r="G115" s="12"/>
      <c r="H115" s="12"/>
      <c r="I115" s="12"/>
      <c r="K115" s="21"/>
      <c r="L115" s="21"/>
      <c r="M115" s="21"/>
      <c r="N115" s="21"/>
      <c r="O115" s="21"/>
      <c r="P115" s="21"/>
      <c r="Q115" s="21"/>
      <c r="R115" s="14"/>
      <c r="S115" s="14"/>
      <c r="T115" s="14"/>
      <c r="U115" s="14"/>
      <c r="V115" s="14"/>
      <c r="X115" s="12"/>
      <c r="Y115" s="12"/>
      <c r="Z115" s="12"/>
      <c r="AA115" s="12"/>
      <c r="AB115" s="12"/>
      <c r="AC115" s="12"/>
      <c r="AD115" s="14"/>
      <c r="AE115" s="14"/>
      <c r="AF115" s="14"/>
      <c r="AG115" s="14"/>
      <c r="AH115" s="14"/>
    </row>
    <row r="116" spans="1:34" s="7" customFormat="1" ht="15" customHeight="1" x14ac:dyDescent="0.25">
      <c r="A116" s="14"/>
      <c r="B116" s="14"/>
      <c r="F116" s="12"/>
      <c r="G116" s="12"/>
      <c r="H116" s="12"/>
      <c r="I116" s="12"/>
      <c r="K116" s="21"/>
      <c r="L116" s="21"/>
      <c r="M116" s="21"/>
      <c r="N116" s="21"/>
      <c r="O116" s="21"/>
      <c r="P116" s="21"/>
      <c r="Q116" s="21"/>
      <c r="R116" s="14"/>
      <c r="S116" s="14"/>
      <c r="T116" s="14"/>
      <c r="U116" s="14"/>
      <c r="V116" s="14"/>
      <c r="X116" s="12"/>
      <c r="Y116" s="12"/>
      <c r="Z116" s="12"/>
      <c r="AA116" s="12"/>
      <c r="AB116" s="12"/>
      <c r="AC116" s="12"/>
      <c r="AD116" s="14"/>
      <c r="AE116" s="14"/>
      <c r="AF116" s="14"/>
      <c r="AG116" s="14"/>
      <c r="AH116" s="14"/>
    </row>
    <row r="117" spans="1:34" s="7" customFormat="1" ht="15" customHeight="1" x14ac:dyDescent="0.25">
      <c r="A117" s="14"/>
      <c r="B117" s="14"/>
      <c r="F117" s="12"/>
      <c r="G117" s="12"/>
      <c r="H117" s="12"/>
      <c r="I117" s="12"/>
      <c r="K117" s="21"/>
      <c r="L117" s="21"/>
      <c r="M117" s="21"/>
      <c r="N117" s="21"/>
      <c r="O117" s="21"/>
      <c r="P117" s="21"/>
      <c r="Q117" s="21"/>
      <c r="R117" s="14"/>
      <c r="S117" s="14"/>
      <c r="T117" s="14"/>
      <c r="U117" s="14"/>
      <c r="V117" s="14"/>
      <c r="X117" s="12"/>
      <c r="Y117" s="12"/>
      <c r="Z117" s="12"/>
      <c r="AA117" s="12"/>
      <c r="AB117" s="12"/>
      <c r="AC117" s="12"/>
      <c r="AD117" s="14"/>
      <c r="AE117" s="14"/>
      <c r="AF117" s="14"/>
      <c r="AG117" s="14"/>
      <c r="AH117" s="14"/>
    </row>
    <row r="118" spans="1:34" s="7" customFormat="1" ht="15" customHeight="1" x14ac:dyDescent="0.25">
      <c r="A118" s="14"/>
      <c r="B118" s="14"/>
      <c r="F118" s="12"/>
      <c r="G118" s="12"/>
      <c r="H118" s="12"/>
      <c r="I118" s="12"/>
      <c r="K118" s="21"/>
      <c r="L118" s="21"/>
      <c r="M118" s="21"/>
      <c r="N118" s="21"/>
      <c r="O118" s="21"/>
      <c r="P118" s="21"/>
      <c r="Q118" s="21"/>
      <c r="R118" s="14"/>
      <c r="S118" s="14"/>
      <c r="T118" s="14"/>
      <c r="U118" s="14"/>
      <c r="V118" s="14"/>
      <c r="X118" s="12"/>
      <c r="Y118" s="12"/>
      <c r="Z118" s="12"/>
      <c r="AA118" s="12"/>
      <c r="AB118" s="12"/>
      <c r="AC118" s="12"/>
      <c r="AD118" s="14"/>
      <c r="AE118" s="14"/>
      <c r="AF118" s="14"/>
      <c r="AG118" s="14"/>
      <c r="AH118" s="14"/>
    </row>
    <row r="119" spans="1:34" s="7" customFormat="1" ht="15" customHeight="1" x14ac:dyDescent="0.25">
      <c r="A119" s="14"/>
      <c r="B119" s="14"/>
      <c r="F119" s="12"/>
      <c r="G119" s="12"/>
      <c r="H119" s="12"/>
      <c r="I119" s="12"/>
      <c r="K119" s="21"/>
      <c r="L119" s="21"/>
      <c r="M119" s="21"/>
      <c r="N119" s="21"/>
      <c r="O119" s="21"/>
      <c r="P119" s="21"/>
      <c r="Q119" s="21"/>
      <c r="R119" s="14"/>
      <c r="S119" s="14"/>
      <c r="T119" s="14"/>
      <c r="U119" s="14"/>
      <c r="V119" s="14"/>
      <c r="X119" s="12"/>
      <c r="Y119" s="12"/>
      <c r="Z119" s="12"/>
      <c r="AA119" s="12"/>
      <c r="AB119" s="12"/>
      <c r="AC119" s="12"/>
      <c r="AD119" s="14"/>
      <c r="AE119" s="14"/>
      <c r="AF119" s="14"/>
      <c r="AG119" s="14"/>
      <c r="AH119" s="14"/>
    </row>
    <row r="120" spans="1:34" s="7" customFormat="1" ht="15" customHeight="1" x14ac:dyDescent="0.25">
      <c r="A120" s="14"/>
      <c r="B120" s="14"/>
      <c r="F120" s="12"/>
      <c r="G120" s="12"/>
      <c r="H120" s="12"/>
      <c r="I120" s="12"/>
      <c r="K120" s="21"/>
      <c r="L120" s="21"/>
      <c r="M120" s="21"/>
      <c r="N120" s="21"/>
      <c r="O120" s="21"/>
      <c r="P120" s="21"/>
      <c r="Q120" s="21"/>
      <c r="R120" s="14"/>
      <c r="S120" s="14"/>
      <c r="T120" s="14"/>
      <c r="U120" s="14"/>
      <c r="V120" s="14"/>
      <c r="X120" s="12"/>
      <c r="Y120" s="12"/>
      <c r="Z120" s="12"/>
      <c r="AA120" s="12"/>
      <c r="AB120" s="12"/>
      <c r="AC120" s="12"/>
      <c r="AD120" s="14"/>
      <c r="AE120" s="14"/>
      <c r="AF120" s="14"/>
      <c r="AG120" s="14"/>
      <c r="AH120" s="14"/>
    </row>
    <row r="121" spans="1:34" s="7" customFormat="1" ht="15" customHeight="1" x14ac:dyDescent="0.25">
      <c r="A121" s="14"/>
      <c r="B121" s="14"/>
      <c r="F121" s="12"/>
      <c r="G121" s="12"/>
      <c r="H121" s="12"/>
      <c r="I121" s="12"/>
      <c r="K121" s="21"/>
      <c r="L121" s="21"/>
      <c r="M121" s="21"/>
      <c r="N121" s="21"/>
      <c r="O121" s="21"/>
      <c r="P121" s="21"/>
      <c r="Q121" s="21"/>
      <c r="R121" s="14"/>
      <c r="S121" s="14"/>
      <c r="T121" s="14"/>
      <c r="U121" s="14"/>
      <c r="V121" s="14"/>
      <c r="X121" s="12"/>
      <c r="Y121" s="12"/>
      <c r="Z121" s="12"/>
      <c r="AA121" s="12"/>
      <c r="AB121" s="12"/>
      <c r="AC121" s="12"/>
      <c r="AD121" s="14"/>
      <c r="AE121" s="14"/>
      <c r="AF121" s="14"/>
      <c r="AG121" s="14"/>
      <c r="AH121" s="14"/>
    </row>
    <row r="122" spans="1:34" s="7" customFormat="1" ht="15" customHeight="1" x14ac:dyDescent="0.25">
      <c r="A122" s="14"/>
      <c r="B122" s="14"/>
      <c r="F122" s="12"/>
      <c r="G122" s="12"/>
      <c r="H122" s="12"/>
      <c r="I122" s="12"/>
      <c r="K122" s="21"/>
      <c r="L122" s="21"/>
      <c r="M122" s="21"/>
      <c r="N122" s="21"/>
      <c r="O122" s="21"/>
      <c r="P122" s="21"/>
      <c r="Q122" s="21"/>
      <c r="R122" s="14"/>
      <c r="S122" s="14"/>
      <c r="T122" s="14"/>
      <c r="U122" s="14"/>
      <c r="V122" s="14"/>
      <c r="X122" s="12"/>
      <c r="Y122" s="12"/>
      <c r="Z122" s="12"/>
      <c r="AA122" s="12"/>
      <c r="AB122" s="12"/>
      <c r="AC122" s="12"/>
      <c r="AD122" s="14"/>
      <c r="AE122" s="14"/>
      <c r="AF122" s="14"/>
      <c r="AG122" s="14"/>
      <c r="AH122" s="14"/>
    </row>
    <row r="123" spans="1:34" s="7" customFormat="1" ht="15" customHeight="1" x14ac:dyDescent="0.25">
      <c r="A123" s="14"/>
      <c r="B123" s="14"/>
      <c r="F123" s="12"/>
      <c r="G123" s="12"/>
      <c r="H123" s="12"/>
      <c r="I123" s="12"/>
      <c r="K123" s="21"/>
      <c r="L123" s="21"/>
      <c r="M123" s="21"/>
      <c r="N123" s="21"/>
      <c r="O123" s="21"/>
      <c r="P123" s="21"/>
      <c r="Q123" s="21"/>
      <c r="R123" s="14"/>
      <c r="S123" s="14"/>
      <c r="T123" s="14"/>
      <c r="U123" s="14"/>
      <c r="V123" s="14"/>
      <c r="X123" s="12"/>
      <c r="Y123" s="12"/>
      <c r="Z123" s="12"/>
      <c r="AA123" s="12"/>
      <c r="AB123" s="12"/>
      <c r="AC123" s="12"/>
      <c r="AD123" s="14"/>
      <c r="AE123" s="14"/>
      <c r="AF123" s="14"/>
      <c r="AG123" s="14"/>
      <c r="AH123" s="14"/>
    </row>
    <row r="124" spans="1:34" s="7" customFormat="1" ht="15" customHeight="1" x14ac:dyDescent="0.25">
      <c r="A124" s="14"/>
      <c r="B124" s="14"/>
      <c r="F124" s="12"/>
      <c r="G124" s="12"/>
      <c r="H124" s="12"/>
      <c r="I124" s="12"/>
      <c r="K124" s="21"/>
      <c r="L124" s="21"/>
      <c r="M124" s="21"/>
      <c r="N124" s="21"/>
      <c r="O124" s="21"/>
      <c r="P124" s="21"/>
      <c r="Q124" s="21"/>
      <c r="R124" s="14"/>
      <c r="S124" s="14"/>
      <c r="T124" s="14"/>
      <c r="U124" s="14"/>
      <c r="V124" s="14"/>
      <c r="X124" s="12"/>
      <c r="Y124" s="12"/>
      <c r="Z124" s="12"/>
      <c r="AA124" s="12"/>
      <c r="AB124" s="12"/>
      <c r="AC124" s="12"/>
      <c r="AD124" s="14"/>
      <c r="AE124" s="14"/>
      <c r="AF124" s="14"/>
      <c r="AG124" s="14"/>
      <c r="AH124" s="14"/>
    </row>
    <row r="125" spans="1:34" s="7" customFormat="1" ht="15" customHeight="1" x14ac:dyDescent="0.25">
      <c r="A125" s="14"/>
      <c r="B125" s="14"/>
      <c r="F125" s="12"/>
      <c r="G125" s="12"/>
      <c r="H125" s="12"/>
      <c r="I125" s="12"/>
      <c r="K125" s="21"/>
      <c r="L125" s="21"/>
      <c r="M125" s="21"/>
      <c r="N125" s="21"/>
      <c r="O125" s="21"/>
      <c r="P125" s="21"/>
      <c r="Q125" s="21"/>
      <c r="R125" s="14"/>
      <c r="S125" s="14"/>
      <c r="T125" s="14"/>
      <c r="U125" s="14"/>
      <c r="V125" s="14"/>
      <c r="X125" s="12"/>
      <c r="Y125" s="12"/>
      <c r="Z125" s="12"/>
      <c r="AA125" s="12"/>
      <c r="AB125" s="12"/>
      <c r="AC125" s="12"/>
      <c r="AD125" s="14"/>
      <c r="AE125" s="14"/>
      <c r="AF125" s="14"/>
      <c r="AG125" s="14"/>
      <c r="AH125" s="14"/>
    </row>
    <row r="126" spans="1:34" s="7" customFormat="1" ht="15" customHeight="1" x14ac:dyDescent="0.25">
      <c r="A126" s="14"/>
      <c r="B126" s="14"/>
      <c r="F126" s="12"/>
      <c r="G126" s="12"/>
      <c r="H126" s="12"/>
      <c r="I126" s="12"/>
      <c r="K126" s="21"/>
      <c r="L126" s="21"/>
      <c r="M126" s="21"/>
      <c r="N126" s="21"/>
      <c r="O126" s="21"/>
      <c r="P126" s="21"/>
      <c r="Q126" s="21"/>
      <c r="R126" s="14"/>
      <c r="S126" s="14"/>
      <c r="T126" s="14"/>
      <c r="U126" s="14"/>
      <c r="V126" s="14"/>
      <c r="X126" s="12"/>
      <c r="Y126" s="12"/>
      <c r="Z126" s="12"/>
      <c r="AA126" s="12"/>
      <c r="AB126" s="12"/>
      <c r="AC126" s="12"/>
      <c r="AD126" s="14"/>
      <c r="AE126" s="14"/>
      <c r="AF126" s="14"/>
      <c r="AG126" s="14"/>
      <c r="AH126" s="14"/>
    </row>
    <row r="127" spans="1:34" s="7" customFormat="1" ht="15" customHeight="1" x14ac:dyDescent="0.25">
      <c r="A127" s="14"/>
      <c r="B127" s="14"/>
      <c r="F127" s="12"/>
      <c r="G127" s="12"/>
      <c r="H127" s="12"/>
      <c r="I127" s="12"/>
      <c r="K127" s="21"/>
      <c r="L127" s="21"/>
      <c r="M127" s="21"/>
      <c r="N127" s="21"/>
      <c r="O127" s="21"/>
      <c r="P127" s="21"/>
      <c r="Q127" s="21"/>
      <c r="R127" s="14"/>
      <c r="S127" s="14"/>
      <c r="T127" s="14"/>
      <c r="U127" s="14"/>
      <c r="V127" s="14"/>
      <c r="X127" s="12"/>
      <c r="Y127" s="12"/>
      <c r="Z127" s="12"/>
      <c r="AA127" s="12"/>
      <c r="AB127" s="12"/>
      <c r="AC127" s="12"/>
      <c r="AD127" s="14"/>
      <c r="AE127" s="14"/>
      <c r="AF127" s="14"/>
      <c r="AG127" s="14"/>
      <c r="AH127" s="14"/>
    </row>
    <row r="128" spans="1:34" s="7" customFormat="1" ht="15" customHeight="1" x14ac:dyDescent="0.25">
      <c r="A128" s="14"/>
      <c r="B128" s="14"/>
      <c r="F128" s="12"/>
      <c r="G128" s="12"/>
      <c r="H128" s="12"/>
      <c r="I128" s="12"/>
      <c r="K128" s="21"/>
      <c r="L128" s="21"/>
      <c r="M128" s="21"/>
      <c r="N128" s="21"/>
      <c r="O128" s="21"/>
      <c r="P128" s="21"/>
      <c r="Q128" s="21"/>
      <c r="R128" s="14"/>
      <c r="S128" s="14"/>
      <c r="T128" s="14"/>
      <c r="U128" s="14"/>
      <c r="V128" s="14"/>
      <c r="X128" s="12"/>
      <c r="Y128" s="12"/>
      <c r="Z128" s="12"/>
      <c r="AA128" s="12"/>
      <c r="AB128" s="12"/>
      <c r="AC128" s="12"/>
      <c r="AD128" s="14"/>
      <c r="AE128" s="14"/>
      <c r="AF128" s="14"/>
      <c r="AG128" s="14"/>
      <c r="AH128" s="14"/>
    </row>
    <row r="129" spans="1:34" s="7" customFormat="1" ht="15" customHeight="1" x14ac:dyDescent="0.25">
      <c r="A129" s="14"/>
      <c r="B129" s="14"/>
      <c r="F129" s="12"/>
      <c r="G129" s="12"/>
      <c r="H129" s="12"/>
      <c r="I129" s="12"/>
      <c r="K129" s="21"/>
      <c r="L129" s="21"/>
      <c r="M129" s="21"/>
      <c r="N129" s="21"/>
      <c r="O129" s="21"/>
      <c r="P129" s="21"/>
      <c r="Q129" s="21"/>
      <c r="R129" s="14"/>
      <c r="S129" s="14"/>
      <c r="T129" s="14"/>
      <c r="U129" s="14"/>
      <c r="V129" s="14"/>
      <c r="X129" s="12"/>
      <c r="Y129" s="12"/>
      <c r="Z129" s="12"/>
      <c r="AA129" s="12"/>
      <c r="AB129" s="12"/>
      <c r="AC129" s="12"/>
      <c r="AD129" s="14"/>
      <c r="AE129" s="14"/>
      <c r="AF129" s="14"/>
      <c r="AG129" s="14"/>
      <c r="AH129" s="14"/>
    </row>
    <row r="130" spans="1:34" s="7" customFormat="1" ht="15" customHeight="1" x14ac:dyDescent="0.25">
      <c r="A130" s="14"/>
      <c r="B130" s="14"/>
      <c r="F130" s="12"/>
      <c r="G130" s="12"/>
      <c r="H130" s="12"/>
      <c r="I130" s="12"/>
      <c r="K130" s="21"/>
      <c r="L130" s="21"/>
      <c r="M130" s="21"/>
      <c r="N130" s="21"/>
      <c r="O130" s="21"/>
      <c r="P130" s="21"/>
      <c r="Q130" s="21"/>
      <c r="R130" s="14"/>
      <c r="S130" s="14"/>
      <c r="T130" s="14"/>
      <c r="U130" s="14"/>
      <c r="V130" s="14"/>
      <c r="X130" s="12"/>
      <c r="Y130" s="12"/>
      <c r="Z130" s="12"/>
      <c r="AA130" s="12"/>
      <c r="AB130" s="12"/>
      <c r="AC130" s="12"/>
      <c r="AD130" s="14"/>
      <c r="AE130" s="14"/>
      <c r="AF130" s="14"/>
      <c r="AG130" s="14"/>
      <c r="AH130" s="14"/>
    </row>
    <row r="131" spans="1:34" s="7" customFormat="1" ht="15" customHeight="1" x14ac:dyDescent="0.25">
      <c r="A131" s="14"/>
      <c r="B131" s="14"/>
      <c r="F131" s="12"/>
      <c r="G131" s="12"/>
      <c r="H131" s="12"/>
      <c r="I131" s="12"/>
      <c r="K131" s="21"/>
      <c r="L131" s="21"/>
      <c r="M131" s="21"/>
      <c r="N131" s="21"/>
      <c r="O131" s="21"/>
      <c r="P131" s="21"/>
      <c r="Q131" s="21"/>
      <c r="R131" s="14"/>
      <c r="S131" s="14"/>
      <c r="T131" s="14"/>
      <c r="U131" s="14"/>
      <c r="V131" s="14"/>
      <c r="X131" s="12"/>
      <c r="Y131" s="12"/>
      <c r="Z131" s="12"/>
      <c r="AA131" s="12"/>
      <c r="AB131" s="12"/>
      <c r="AC131" s="12"/>
      <c r="AD131" s="14"/>
      <c r="AE131" s="14"/>
      <c r="AF131" s="14"/>
      <c r="AG131" s="14"/>
      <c r="AH131" s="14"/>
    </row>
    <row r="132" spans="1:34" s="7" customFormat="1" ht="15" customHeight="1" x14ac:dyDescent="0.25">
      <c r="A132" s="14"/>
      <c r="B132" s="14"/>
      <c r="F132" s="12"/>
      <c r="G132" s="12"/>
      <c r="H132" s="12"/>
      <c r="I132" s="12"/>
      <c r="K132" s="21"/>
      <c r="L132" s="21"/>
      <c r="M132" s="21"/>
      <c r="N132" s="21"/>
      <c r="O132" s="21"/>
      <c r="P132" s="21"/>
      <c r="Q132" s="21"/>
      <c r="R132" s="14"/>
      <c r="S132" s="14"/>
      <c r="T132" s="14"/>
      <c r="U132" s="14"/>
      <c r="V132" s="14"/>
      <c r="X132" s="12"/>
      <c r="Y132" s="12"/>
      <c r="Z132" s="12"/>
      <c r="AA132" s="12"/>
      <c r="AB132" s="12"/>
      <c r="AC132" s="12"/>
      <c r="AD132" s="14"/>
      <c r="AE132" s="14"/>
      <c r="AF132" s="14"/>
      <c r="AG132" s="14"/>
      <c r="AH132" s="14"/>
    </row>
    <row r="133" spans="1:34" s="7" customFormat="1" ht="15" customHeight="1" x14ac:dyDescent="0.25">
      <c r="A133" s="14"/>
      <c r="B133" s="14"/>
      <c r="F133" s="12"/>
      <c r="G133" s="12"/>
      <c r="H133" s="12"/>
      <c r="I133" s="12"/>
      <c r="K133" s="21"/>
      <c r="L133" s="21"/>
      <c r="M133" s="21"/>
      <c r="N133" s="21"/>
      <c r="O133" s="21"/>
      <c r="P133" s="21"/>
      <c r="Q133" s="21"/>
      <c r="R133" s="14"/>
      <c r="S133" s="14"/>
      <c r="T133" s="14"/>
      <c r="U133" s="14"/>
      <c r="V133" s="14"/>
      <c r="X133" s="12"/>
      <c r="Y133" s="12"/>
      <c r="Z133" s="12"/>
      <c r="AA133" s="12"/>
      <c r="AB133" s="12"/>
      <c r="AC133" s="12"/>
      <c r="AD133" s="14"/>
      <c r="AE133" s="14"/>
      <c r="AF133" s="14"/>
      <c r="AG133" s="14"/>
      <c r="AH133" s="14"/>
    </row>
    <row r="134" spans="1:34" s="7" customFormat="1" ht="15" customHeight="1" x14ac:dyDescent="0.25">
      <c r="A134" s="14"/>
      <c r="B134" s="14"/>
      <c r="F134" s="12"/>
      <c r="G134" s="12"/>
      <c r="H134" s="12"/>
      <c r="I134" s="12"/>
      <c r="K134" s="21"/>
      <c r="L134" s="21"/>
      <c r="M134" s="21"/>
      <c r="N134" s="21"/>
      <c r="O134" s="21"/>
      <c r="P134" s="21"/>
      <c r="Q134" s="21"/>
      <c r="R134" s="14"/>
      <c r="S134" s="14"/>
      <c r="T134" s="14"/>
      <c r="U134" s="14"/>
      <c r="V134" s="14"/>
      <c r="X134" s="12"/>
      <c r="Y134" s="12"/>
      <c r="Z134" s="12"/>
      <c r="AA134" s="12"/>
      <c r="AB134" s="12"/>
      <c r="AC134" s="12"/>
      <c r="AD134" s="14"/>
      <c r="AE134" s="14"/>
      <c r="AF134" s="14"/>
      <c r="AG134" s="14"/>
      <c r="AH134" s="14"/>
    </row>
    <row r="135" spans="1:34" s="7" customFormat="1" ht="15" customHeight="1" x14ac:dyDescent="0.25">
      <c r="A135" s="14"/>
      <c r="B135" s="14"/>
      <c r="F135" s="12"/>
      <c r="G135" s="12"/>
      <c r="H135" s="12"/>
      <c r="I135" s="12"/>
      <c r="K135" s="21"/>
      <c r="L135" s="21"/>
      <c r="M135" s="21"/>
      <c r="N135" s="21"/>
      <c r="O135" s="21"/>
      <c r="P135" s="21"/>
      <c r="Q135" s="21"/>
      <c r="R135" s="14"/>
      <c r="S135" s="14"/>
      <c r="T135" s="14"/>
      <c r="U135" s="14"/>
      <c r="V135" s="14"/>
      <c r="X135" s="12"/>
      <c r="Y135" s="12"/>
      <c r="Z135" s="12"/>
      <c r="AA135" s="12"/>
      <c r="AB135" s="12"/>
      <c r="AC135" s="12"/>
      <c r="AD135" s="14"/>
      <c r="AE135" s="14"/>
      <c r="AF135" s="14"/>
      <c r="AG135" s="14"/>
      <c r="AH135" s="14"/>
    </row>
    <row r="136" spans="1:34" s="7" customFormat="1" ht="15" customHeight="1" x14ac:dyDescent="0.25">
      <c r="A136" s="14"/>
      <c r="B136" s="14"/>
      <c r="F136" s="12"/>
      <c r="G136" s="12"/>
      <c r="H136" s="12"/>
      <c r="I136" s="12"/>
      <c r="K136" s="21"/>
      <c r="L136" s="21"/>
      <c r="M136" s="21"/>
      <c r="N136" s="21"/>
      <c r="O136" s="21"/>
      <c r="P136" s="21"/>
      <c r="Q136" s="21"/>
      <c r="R136" s="14"/>
      <c r="S136" s="14"/>
      <c r="T136" s="14"/>
      <c r="U136" s="14"/>
      <c r="V136" s="14"/>
      <c r="X136" s="12"/>
      <c r="Y136" s="12"/>
      <c r="Z136" s="12"/>
      <c r="AA136" s="12"/>
      <c r="AB136" s="12"/>
      <c r="AC136" s="12"/>
      <c r="AD136" s="14"/>
      <c r="AE136" s="14"/>
      <c r="AF136" s="14"/>
      <c r="AG136" s="14"/>
      <c r="AH136" s="14"/>
    </row>
    <row r="137" spans="1:34" s="7" customFormat="1" ht="15" customHeight="1" x14ac:dyDescent="0.25">
      <c r="A137" s="14"/>
      <c r="B137" s="14"/>
      <c r="F137" s="12"/>
      <c r="G137" s="12"/>
      <c r="H137" s="12"/>
      <c r="I137" s="12"/>
      <c r="K137" s="21"/>
      <c r="L137" s="21"/>
      <c r="M137" s="21"/>
      <c r="N137" s="21"/>
      <c r="O137" s="21"/>
      <c r="P137" s="21"/>
      <c r="Q137" s="21"/>
      <c r="R137" s="14"/>
      <c r="S137" s="14"/>
      <c r="T137" s="14"/>
      <c r="U137" s="14"/>
      <c r="V137" s="14"/>
      <c r="X137" s="12"/>
      <c r="Y137" s="12"/>
      <c r="Z137" s="12"/>
      <c r="AA137" s="12"/>
      <c r="AB137" s="12"/>
      <c r="AC137" s="12"/>
      <c r="AD137" s="14"/>
      <c r="AE137" s="14"/>
      <c r="AF137" s="14"/>
      <c r="AG137" s="14"/>
      <c r="AH137" s="14"/>
    </row>
    <row r="138" spans="1:34" s="7" customFormat="1" ht="15" customHeight="1" x14ac:dyDescent="0.25">
      <c r="A138" s="14"/>
      <c r="B138" s="14"/>
      <c r="F138" s="12"/>
      <c r="G138" s="12"/>
      <c r="H138" s="12"/>
      <c r="I138" s="12"/>
      <c r="K138" s="21"/>
      <c r="L138" s="21"/>
      <c r="M138" s="21"/>
      <c r="N138" s="21"/>
      <c r="O138" s="21"/>
      <c r="P138" s="21"/>
      <c r="Q138" s="21"/>
      <c r="R138" s="14"/>
      <c r="S138" s="14"/>
      <c r="T138" s="14"/>
      <c r="U138" s="14"/>
      <c r="V138" s="14"/>
      <c r="X138" s="12"/>
      <c r="Y138" s="12"/>
      <c r="Z138" s="12"/>
      <c r="AA138" s="12"/>
      <c r="AB138" s="12"/>
      <c r="AC138" s="12"/>
      <c r="AD138" s="14"/>
      <c r="AE138" s="14"/>
      <c r="AF138" s="14"/>
      <c r="AG138" s="14"/>
      <c r="AH138" s="14"/>
    </row>
    <row r="139" spans="1:34" s="7" customFormat="1" ht="15" customHeight="1" x14ac:dyDescent="0.25">
      <c r="A139" s="14"/>
      <c r="B139" s="14"/>
      <c r="F139" s="12"/>
      <c r="G139" s="12"/>
      <c r="H139" s="12"/>
      <c r="I139" s="12"/>
      <c r="K139" s="21"/>
      <c r="L139" s="21"/>
      <c r="M139" s="21"/>
      <c r="N139" s="21"/>
      <c r="O139" s="21"/>
      <c r="P139" s="21"/>
      <c r="Q139" s="21"/>
      <c r="R139" s="14"/>
      <c r="S139" s="14"/>
      <c r="T139" s="14"/>
      <c r="U139" s="14"/>
      <c r="V139" s="14"/>
      <c r="X139" s="12"/>
      <c r="Y139" s="12"/>
      <c r="Z139" s="12"/>
      <c r="AA139" s="12"/>
      <c r="AB139" s="12"/>
      <c r="AC139" s="12"/>
      <c r="AD139" s="14"/>
      <c r="AE139" s="14"/>
      <c r="AF139" s="14"/>
      <c r="AG139" s="14"/>
      <c r="AH139" s="14"/>
    </row>
    <row r="140" spans="1:34" s="7" customFormat="1" ht="15" customHeight="1" x14ac:dyDescent="0.25">
      <c r="A140" s="14"/>
      <c r="B140" s="14"/>
      <c r="F140" s="12"/>
      <c r="G140" s="12"/>
      <c r="H140" s="12"/>
      <c r="I140" s="12"/>
      <c r="K140" s="21"/>
      <c r="L140" s="21"/>
      <c r="M140" s="21"/>
      <c r="N140" s="21"/>
      <c r="O140" s="21"/>
      <c r="P140" s="21"/>
      <c r="Q140" s="21"/>
      <c r="R140" s="14"/>
      <c r="S140" s="14"/>
      <c r="T140" s="14"/>
      <c r="U140" s="14"/>
      <c r="V140" s="14"/>
      <c r="X140" s="12"/>
      <c r="Y140" s="12"/>
      <c r="Z140" s="12"/>
      <c r="AA140" s="12"/>
      <c r="AB140" s="12"/>
      <c r="AC140" s="12"/>
      <c r="AD140" s="14"/>
      <c r="AE140" s="14"/>
      <c r="AF140" s="14"/>
      <c r="AG140" s="14"/>
      <c r="AH140" s="14"/>
    </row>
    <row r="141" spans="1:34" s="7" customFormat="1" ht="15" customHeight="1" x14ac:dyDescent="0.25">
      <c r="A141" s="14"/>
      <c r="B141" s="14"/>
      <c r="F141" s="12"/>
      <c r="G141" s="12"/>
      <c r="H141" s="12"/>
      <c r="I141" s="12"/>
      <c r="K141" s="21"/>
      <c r="L141" s="21"/>
      <c r="M141" s="21"/>
      <c r="N141" s="21"/>
      <c r="O141" s="21"/>
      <c r="P141" s="21"/>
      <c r="Q141" s="21"/>
      <c r="R141" s="14"/>
      <c r="S141" s="14"/>
      <c r="T141" s="14"/>
      <c r="U141" s="14"/>
      <c r="V141" s="14"/>
      <c r="X141" s="12"/>
      <c r="Y141" s="12"/>
      <c r="Z141" s="12"/>
      <c r="AA141" s="12"/>
      <c r="AB141" s="12"/>
      <c r="AC141" s="12"/>
      <c r="AD141" s="14"/>
      <c r="AE141" s="14"/>
      <c r="AF141" s="14"/>
      <c r="AG141" s="14"/>
      <c r="AH141" s="14"/>
    </row>
    <row r="142" spans="1:34" s="7" customFormat="1" ht="15" customHeight="1" x14ac:dyDescent="0.25">
      <c r="A142" s="14"/>
      <c r="B142" s="14"/>
      <c r="F142" s="12"/>
      <c r="G142" s="12"/>
      <c r="H142" s="12"/>
      <c r="I142" s="12"/>
      <c r="K142" s="21"/>
      <c r="L142" s="21"/>
      <c r="M142" s="21"/>
      <c r="N142" s="21"/>
      <c r="O142" s="21"/>
      <c r="P142" s="21"/>
      <c r="Q142" s="21"/>
      <c r="R142" s="14"/>
      <c r="S142" s="14"/>
      <c r="T142" s="14"/>
      <c r="U142" s="14"/>
      <c r="V142" s="14"/>
      <c r="X142" s="12"/>
      <c r="Y142" s="12"/>
      <c r="Z142" s="12"/>
      <c r="AA142" s="12"/>
      <c r="AB142" s="12"/>
      <c r="AC142" s="12"/>
      <c r="AD142" s="14"/>
      <c r="AE142" s="14"/>
      <c r="AF142" s="14"/>
      <c r="AG142" s="14"/>
      <c r="AH142" s="14"/>
    </row>
    <row r="143" spans="1:34" s="7" customFormat="1" ht="15" customHeight="1" x14ac:dyDescent="0.25">
      <c r="A143" s="14"/>
      <c r="B143" s="14"/>
      <c r="F143" s="12"/>
      <c r="G143" s="12"/>
      <c r="H143" s="12"/>
      <c r="I143" s="12"/>
      <c r="K143" s="21"/>
      <c r="L143" s="21"/>
      <c r="M143" s="21"/>
      <c r="N143" s="21"/>
      <c r="O143" s="21"/>
      <c r="P143" s="21"/>
      <c r="Q143" s="21"/>
      <c r="R143" s="14"/>
      <c r="S143" s="14"/>
      <c r="T143" s="14"/>
      <c r="U143" s="14"/>
      <c r="V143" s="14"/>
      <c r="X143" s="12"/>
      <c r="Y143" s="12"/>
      <c r="Z143" s="12"/>
      <c r="AA143" s="12"/>
      <c r="AB143" s="12"/>
      <c r="AC143" s="12"/>
      <c r="AD143" s="14"/>
      <c r="AE143" s="14"/>
      <c r="AF143" s="14"/>
      <c r="AG143" s="14"/>
      <c r="AH143" s="14"/>
    </row>
    <row r="144" spans="1:34" s="7" customFormat="1" ht="15" customHeight="1" x14ac:dyDescent="0.25">
      <c r="A144" s="14"/>
      <c r="B144" s="14"/>
      <c r="F144" s="12"/>
      <c r="G144" s="12"/>
      <c r="H144" s="12"/>
      <c r="I144" s="12"/>
      <c r="K144" s="21"/>
      <c r="L144" s="21"/>
      <c r="M144" s="21"/>
      <c r="N144" s="21"/>
      <c r="O144" s="21"/>
      <c r="P144" s="21"/>
      <c r="Q144" s="21"/>
      <c r="R144" s="14"/>
      <c r="S144" s="14"/>
      <c r="T144" s="14"/>
      <c r="U144" s="14"/>
      <c r="V144" s="14"/>
      <c r="X144" s="12"/>
      <c r="Y144" s="12"/>
      <c r="Z144" s="12"/>
      <c r="AA144" s="12"/>
      <c r="AB144" s="12"/>
      <c r="AC144" s="12"/>
      <c r="AD144" s="14"/>
      <c r="AE144" s="14"/>
      <c r="AF144" s="14"/>
      <c r="AG144" s="14"/>
      <c r="AH144" s="14"/>
    </row>
    <row r="145" spans="1:34" s="7" customFormat="1" ht="15" customHeight="1" x14ac:dyDescent="0.25">
      <c r="A145" s="14"/>
      <c r="B145" s="14"/>
      <c r="F145" s="12"/>
      <c r="G145" s="12"/>
      <c r="H145" s="12"/>
      <c r="I145" s="12"/>
      <c r="K145" s="21"/>
      <c r="L145" s="21"/>
      <c r="M145" s="21"/>
      <c r="N145" s="21"/>
      <c r="O145" s="21"/>
      <c r="P145" s="21"/>
      <c r="Q145" s="21"/>
      <c r="R145" s="14"/>
      <c r="S145" s="14"/>
      <c r="T145" s="14"/>
      <c r="U145" s="14"/>
      <c r="V145" s="14"/>
      <c r="X145" s="12"/>
      <c r="Y145" s="12"/>
      <c r="Z145" s="12"/>
      <c r="AA145" s="12"/>
      <c r="AB145" s="12"/>
      <c r="AC145" s="12"/>
      <c r="AD145" s="14"/>
      <c r="AE145" s="14"/>
      <c r="AF145" s="14"/>
      <c r="AG145" s="14"/>
      <c r="AH145" s="14"/>
    </row>
    <row r="146" spans="1:34" s="7" customFormat="1" ht="15" customHeight="1" x14ac:dyDescent="0.25">
      <c r="A146" s="14"/>
      <c r="B146" s="14"/>
      <c r="C146" s="20"/>
      <c r="D146" s="20"/>
      <c r="E146" s="20"/>
      <c r="F146" s="21"/>
      <c r="G146" s="21"/>
      <c r="H146" s="21"/>
      <c r="I146" s="12"/>
      <c r="K146" s="21"/>
      <c r="L146" s="21"/>
      <c r="M146" s="21"/>
      <c r="N146" s="21"/>
      <c r="O146" s="21"/>
      <c r="P146" s="21"/>
      <c r="Q146" s="21"/>
      <c r="R146" s="14"/>
      <c r="S146" s="14"/>
      <c r="T146" s="14"/>
      <c r="U146" s="14"/>
      <c r="V146" s="14"/>
      <c r="X146" s="12"/>
      <c r="Y146" s="12"/>
      <c r="Z146" s="12"/>
      <c r="AA146" s="12"/>
      <c r="AB146" s="12"/>
      <c r="AC146" s="12"/>
      <c r="AD146" s="14"/>
      <c r="AE146" s="14"/>
      <c r="AF146" s="14"/>
      <c r="AG146" s="14"/>
      <c r="AH146" s="14"/>
    </row>
    <row r="147" spans="1:34" s="7" customFormat="1" ht="15" customHeight="1" x14ac:dyDescent="0.25">
      <c r="A147" s="14"/>
      <c r="B147" s="14"/>
      <c r="C147" s="20"/>
      <c r="D147" s="20"/>
      <c r="E147" s="20"/>
      <c r="F147" s="21"/>
      <c r="G147" s="21"/>
      <c r="H147" s="21"/>
      <c r="I147" s="12"/>
      <c r="K147" s="21"/>
      <c r="L147" s="21"/>
      <c r="M147" s="21"/>
      <c r="N147" s="21"/>
      <c r="O147" s="21"/>
      <c r="P147" s="21"/>
      <c r="Q147" s="21"/>
      <c r="R147" s="14"/>
      <c r="S147" s="14"/>
      <c r="T147" s="14"/>
      <c r="U147" s="14"/>
      <c r="V147" s="14"/>
      <c r="X147" s="12"/>
      <c r="Y147" s="12"/>
      <c r="Z147" s="12"/>
      <c r="AA147" s="12"/>
      <c r="AB147" s="12"/>
      <c r="AC147" s="12"/>
      <c r="AD147" s="14"/>
      <c r="AE147" s="14"/>
      <c r="AF147" s="14"/>
      <c r="AG147" s="14"/>
      <c r="AH147" s="14"/>
    </row>
    <row r="148" spans="1:34" s="7" customFormat="1" ht="15" customHeight="1" x14ac:dyDescent="0.25">
      <c r="A148" s="14"/>
      <c r="B148" s="14"/>
      <c r="C148" s="20"/>
      <c r="D148" s="20"/>
      <c r="E148" s="20"/>
      <c r="F148" s="21"/>
      <c r="G148" s="21"/>
      <c r="H148" s="21"/>
      <c r="I148" s="12"/>
      <c r="K148" s="21"/>
      <c r="L148" s="21"/>
      <c r="M148" s="21"/>
      <c r="N148" s="21"/>
      <c r="O148" s="21"/>
      <c r="P148" s="21"/>
      <c r="Q148" s="21"/>
      <c r="R148" s="14"/>
      <c r="S148" s="14"/>
      <c r="T148" s="14"/>
      <c r="U148" s="14"/>
      <c r="V148" s="14"/>
      <c r="X148" s="12"/>
      <c r="Y148" s="12"/>
      <c r="Z148" s="12"/>
      <c r="AA148" s="12"/>
      <c r="AB148" s="12"/>
      <c r="AC148" s="12"/>
      <c r="AD148" s="14"/>
      <c r="AE148" s="14"/>
      <c r="AF148" s="14"/>
      <c r="AG148" s="14"/>
      <c r="AH148" s="14"/>
    </row>
    <row r="149" spans="1:34" s="7" customFormat="1" ht="15" customHeight="1" x14ac:dyDescent="0.25">
      <c r="A149" s="14"/>
      <c r="B149" s="14"/>
      <c r="C149" s="20"/>
      <c r="D149" s="20"/>
      <c r="E149" s="20"/>
      <c r="F149" s="21"/>
      <c r="G149" s="21"/>
      <c r="H149" s="21"/>
      <c r="I149" s="12"/>
      <c r="K149" s="21"/>
      <c r="L149" s="21"/>
      <c r="M149" s="21"/>
      <c r="N149" s="21"/>
      <c r="O149" s="21"/>
      <c r="P149" s="21"/>
      <c r="Q149" s="21"/>
      <c r="R149" s="14"/>
      <c r="S149" s="14"/>
      <c r="T149" s="14"/>
      <c r="U149" s="14"/>
      <c r="V149" s="14"/>
      <c r="X149" s="12"/>
      <c r="Y149" s="12"/>
      <c r="Z149" s="12"/>
      <c r="AA149" s="12"/>
      <c r="AB149" s="12"/>
      <c r="AC149" s="12"/>
      <c r="AD149" s="14"/>
      <c r="AE149" s="14"/>
      <c r="AF149" s="14"/>
      <c r="AG149" s="14"/>
      <c r="AH149" s="14"/>
    </row>
  </sheetData>
  <sheetProtection algorithmName="SHA-512" hashValue="vxzdGiozlD/IuXqZa/0Ay/emlme5Ym5MjREuI6envNlkS8kpqjzyD1vKz1RKsmsm7UdcSoMCL80PnftW32a1Ew==" saltValue="8RWsKF/FSSCya7rnT6MIig==" spinCount="100000" sheet="1" selectLockedCells="1"/>
  <mergeCells count="83">
    <mergeCell ref="N23:Q23"/>
    <mergeCell ref="N16:Q16"/>
    <mergeCell ref="N15:Q15"/>
    <mergeCell ref="N17:Q17"/>
    <mergeCell ref="N22:Q22"/>
    <mergeCell ref="N21:Q21"/>
    <mergeCell ref="G52:H52"/>
    <mergeCell ref="G53:H53"/>
    <mergeCell ref="G55:H55"/>
    <mergeCell ref="G56:H56"/>
    <mergeCell ref="G46:H46"/>
    <mergeCell ref="G47:H47"/>
    <mergeCell ref="G48:H48"/>
    <mergeCell ref="G49:H49"/>
    <mergeCell ref="G50:H50"/>
    <mergeCell ref="D16:E16"/>
    <mergeCell ref="D17:E17"/>
    <mergeCell ref="D18:E18"/>
    <mergeCell ref="D21:E21"/>
    <mergeCell ref="G51:H51"/>
    <mergeCell ref="G41:H41"/>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C86:H91"/>
    <mergeCell ref="E60:F60"/>
    <mergeCell ref="E62:F62"/>
    <mergeCell ref="E63:F63"/>
    <mergeCell ref="E64:F64"/>
    <mergeCell ref="E65:F65"/>
    <mergeCell ref="C68:H68"/>
    <mergeCell ref="E61:F61"/>
    <mergeCell ref="G62:H62"/>
    <mergeCell ref="C85:H85"/>
    <mergeCell ref="D46:E46"/>
    <mergeCell ref="D45:E45"/>
    <mergeCell ref="G35:H35"/>
    <mergeCell ref="AF60:AP60"/>
    <mergeCell ref="C69:H76"/>
    <mergeCell ref="D41:E41"/>
    <mergeCell ref="G42:H42"/>
    <mergeCell ref="G43:H43"/>
    <mergeCell ref="G44:H44"/>
    <mergeCell ref="G45:H45"/>
    <mergeCell ref="G36:H36"/>
    <mergeCell ref="G37:H37"/>
    <mergeCell ref="G38:H38"/>
    <mergeCell ref="G39:H39"/>
    <mergeCell ref="G40:H40"/>
    <mergeCell ref="G58:H58"/>
    <mergeCell ref="E22:E23"/>
    <mergeCell ref="K1:Q1"/>
    <mergeCell ref="K2:Q2"/>
    <mergeCell ref="K3:Q3"/>
    <mergeCell ref="C1:I1"/>
    <mergeCell ref="C2:I2"/>
    <mergeCell ref="C3:I3"/>
    <mergeCell ref="G6:H6"/>
    <mergeCell ref="G7:H7"/>
    <mergeCell ref="G8:H8"/>
    <mergeCell ref="G9:H9"/>
    <mergeCell ref="G10:H10"/>
    <mergeCell ref="G11:H11"/>
    <mergeCell ref="G12:H12"/>
    <mergeCell ref="G13:H13"/>
    <mergeCell ref="G14:H14"/>
  </mergeCells>
  <conditionalFormatting sqref="E64">
    <cfRule type="cellIs" dxfId="41" priority="11" operator="equal">
      <formula>"Exceeds Limit"</formula>
    </cfRule>
    <cfRule type="cellIs" dxfId="40" priority="12" operator="equal">
      <formula>"Within Limit"</formula>
    </cfRule>
    <cfRule type="cellIs" dxfId="39" priority="13" operator="equal">
      <formula>"Over Limit"</formula>
    </cfRule>
  </conditionalFormatting>
  <conditionalFormatting sqref="M32">
    <cfRule type="cellIs" dxfId="38" priority="1" operator="equal">
      <formula>"EXCEEDS LIMITS"</formula>
    </cfRule>
    <cfRule type="cellIs" dxfId="37" priority="2" operator="equal">
      <formula>"WITHIN LIMITS"</formula>
    </cfRule>
    <cfRule type="cellIs" dxfId="36" priority="3" operator="equal">
      <formula>"Exceeds Limit"</formula>
    </cfRule>
    <cfRule type="cellIs" dxfId="35" priority="4" operator="equal">
      <formula>"Within Limit"</formula>
    </cfRule>
    <cfRule type="cellIs" dxfId="34" priority="5" operator="equal">
      <formula>"Over Limit"</formula>
    </cfRule>
  </conditionalFormatting>
  <dataValidations count="1">
    <dataValidation type="list" allowBlank="1" showInputMessage="1" showErrorMessage="1" sqref="H61" xr:uid="{E129272B-A844-40C1-9E71-9D172B6346C0}">
      <formula1>T11:T13</formula1>
    </dataValidation>
  </dataValidations>
  <printOptions horizontalCentered="1"/>
  <pageMargins left="0.2" right="0.2" top="0.3" bottom="0.3" header="0.3" footer="0.3"/>
  <pageSetup scale="48" orientation="portrait" r:id="rId1"/>
  <headerFooter>
    <oddFooter>&amp;LPage: &amp;P&amp;CTab: &amp;A&amp;RPrint Date: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E6F0-0DD4-4A82-A03A-B503C4078454}">
  <dimension ref="A1:AG110"/>
  <sheetViews>
    <sheetView topLeftCell="A54" zoomScale="70" zoomScaleNormal="70" workbookViewId="0">
      <selection activeCell="M33" sqref="M33"/>
    </sheetView>
  </sheetViews>
  <sheetFormatPr defaultRowHeight="15" x14ac:dyDescent="0.25"/>
  <cols>
    <col min="1" max="1" width="18.5703125" customWidth="1"/>
    <col min="2" max="2" width="12.140625" customWidth="1"/>
    <col min="3" max="3" width="28.28515625" customWidth="1"/>
    <col min="4" max="4" width="1.85546875" customWidth="1"/>
    <col min="5" max="5" width="27.5703125" customWidth="1"/>
    <col min="6" max="7" width="9.28515625" bestFit="1" customWidth="1"/>
    <col min="8" max="8" width="3.140625" customWidth="1"/>
    <col min="9" max="9" width="26.85546875" customWidth="1"/>
    <col min="10" max="10" width="11.42578125" customWidth="1"/>
    <col min="11" max="11" width="15" customWidth="1"/>
    <col min="12" max="12" width="2.42578125" customWidth="1"/>
    <col min="13" max="13" width="16.5703125" bestFit="1" customWidth="1"/>
    <col min="14" max="14" width="11.42578125" bestFit="1" customWidth="1"/>
    <col min="15" max="15" width="10.140625" bestFit="1" customWidth="1"/>
    <col min="16" max="16" width="3.140625" customWidth="1"/>
    <col min="17" max="17" width="23.85546875" customWidth="1"/>
    <col min="18" max="19" width="9.28515625" bestFit="1" customWidth="1"/>
    <col min="20" max="20" width="3.42578125" customWidth="1"/>
    <col min="21" max="21" width="25.28515625" customWidth="1"/>
    <col min="22" max="23" width="9.28515625" bestFit="1" customWidth="1"/>
    <col min="24" max="24" width="3.140625" customWidth="1"/>
    <col min="25" max="25" width="31.5703125" customWidth="1"/>
    <col min="26" max="26" width="2.85546875" customWidth="1"/>
    <col min="27" max="27" width="16.5703125" bestFit="1" customWidth="1"/>
    <col min="28" max="28" width="11.42578125" bestFit="1" customWidth="1"/>
    <col min="29" max="30" width="10.140625" bestFit="1" customWidth="1"/>
  </cols>
  <sheetData>
    <row r="1" spans="1:30" ht="34.5" thickBot="1" x14ac:dyDescent="0.55000000000000004">
      <c r="A1" s="1072" t="s">
        <v>560</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562"/>
      <c r="AC1" s="562"/>
      <c r="AD1" s="563"/>
    </row>
    <row r="2" spans="1:30" ht="16.5" x14ac:dyDescent="0.3">
      <c r="A2" s="1073" t="s">
        <v>561</v>
      </c>
      <c r="B2" s="1073"/>
      <c r="C2" s="1073"/>
      <c r="D2" s="1073"/>
      <c r="E2" s="1073"/>
      <c r="F2" s="1073"/>
      <c r="G2" s="1073"/>
      <c r="H2" s="1073"/>
      <c r="I2" s="1073"/>
      <c r="J2" s="1073"/>
      <c r="K2" s="1073"/>
      <c r="L2" s="1073"/>
      <c r="M2" s="1073"/>
      <c r="N2" s="1073"/>
      <c r="O2" s="1073"/>
      <c r="P2" s="1073"/>
      <c r="Q2" s="1073"/>
      <c r="R2" s="1073"/>
      <c r="S2" s="1073"/>
      <c r="T2" s="1073"/>
      <c r="U2" s="1073"/>
      <c r="V2" s="1073"/>
      <c r="W2" s="822"/>
      <c r="X2" s="822"/>
      <c r="Y2" s="822"/>
      <c r="Z2" s="822"/>
      <c r="AA2" s="822"/>
      <c r="AB2" s="822"/>
      <c r="AC2" s="822"/>
      <c r="AD2" s="822"/>
    </row>
    <row r="3" spans="1:30" ht="23.25" customHeight="1" thickBot="1" x14ac:dyDescent="0.35">
      <c r="A3" s="1074"/>
      <c r="B3" s="1074"/>
      <c r="C3" s="1074"/>
      <c r="D3" s="1074"/>
      <c r="E3" s="1074"/>
      <c r="F3" s="1074"/>
      <c r="G3" s="1074"/>
      <c r="H3" s="1074"/>
      <c r="I3" s="1074"/>
      <c r="J3" s="1074"/>
      <c r="K3" s="1074"/>
      <c r="L3" s="1074"/>
      <c r="M3" s="1074"/>
      <c r="N3" s="1074"/>
      <c r="O3" s="1074"/>
      <c r="P3" s="1074"/>
      <c r="Q3" s="1074"/>
      <c r="R3" s="1074"/>
      <c r="S3" s="1074"/>
      <c r="T3" s="1074"/>
      <c r="U3" s="1074"/>
      <c r="V3" s="1074"/>
      <c r="W3" s="823"/>
      <c r="X3" s="823"/>
      <c r="Y3" s="823"/>
      <c r="Z3" s="823"/>
      <c r="AA3" s="823"/>
      <c r="AB3" s="823"/>
      <c r="AC3" s="823"/>
      <c r="AD3" s="823"/>
    </row>
    <row r="4" spans="1:30" x14ac:dyDescent="0.25">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824"/>
      <c r="AC4" s="824"/>
      <c r="AD4" s="824"/>
    </row>
    <row r="5" spans="1:30" ht="23.25" x14ac:dyDescent="0.35">
      <c r="A5" s="564" t="s">
        <v>562</v>
      </c>
      <c r="B5" s="564"/>
      <c r="C5" s="564"/>
      <c r="D5" s="615"/>
      <c r="E5" s="615"/>
      <c r="F5" s="615"/>
      <c r="G5" s="615"/>
      <c r="H5" s="615"/>
      <c r="I5" s="615"/>
      <c r="J5" s="615"/>
      <c r="K5" s="615"/>
      <c r="L5" s="615"/>
      <c r="M5" s="615"/>
      <c r="N5" s="615"/>
      <c r="O5" s="615"/>
      <c r="P5" s="615"/>
      <c r="Q5" s="615"/>
      <c r="R5" s="615"/>
      <c r="S5" s="615"/>
      <c r="T5" s="615"/>
      <c r="U5" s="615"/>
      <c r="V5" s="615"/>
      <c r="W5" s="615"/>
      <c r="X5" s="615"/>
      <c r="Y5" s="615"/>
      <c r="Z5" s="615"/>
      <c r="AA5" s="615"/>
      <c r="AB5" s="824"/>
      <c r="AC5" s="824"/>
      <c r="AD5" s="824"/>
    </row>
    <row r="6" spans="1:30" ht="23.25" x14ac:dyDescent="0.35">
      <c r="A6" s="565"/>
      <c r="B6" s="566" t="s">
        <v>563</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row>
    <row r="7" spans="1:30" ht="23.25" x14ac:dyDescent="0.35">
      <c r="A7" s="565"/>
      <c r="B7" s="566" t="s">
        <v>564</v>
      </c>
      <c r="C7" s="567"/>
      <c r="D7" s="567"/>
      <c r="E7" s="567"/>
      <c r="F7" s="567"/>
      <c r="G7" s="567"/>
      <c r="H7" s="567"/>
      <c r="I7" s="567"/>
      <c r="J7" s="567"/>
      <c r="K7" s="567"/>
      <c r="L7" s="567"/>
      <c r="M7" s="567"/>
      <c r="N7" s="567"/>
      <c r="O7" s="567"/>
      <c r="P7" s="567"/>
      <c r="Q7" s="567"/>
      <c r="R7" s="615"/>
      <c r="S7" s="615"/>
      <c r="T7" s="615"/>
      <c r="U7" s="615"/>
      <c r="V7" s="615"/>
      <c r="W7" s="615"/>
      <c r="X7" s="615"/>
      <c r="Y7" s="615"/>
      <c r="Z7" s="615"/>
      <c r="AA7" s="615"/>
      <c r="AB7" s="824"/>
      <c r="AC7" s="824"/>
      <c r="AD7" s="824"/>
    </row>
    <row r="8" spans="1:30" ht="23.25" x14ac:dyDescent="0.35">
      <c r="A8" s="565"/>
      <c r="B8" s="566" t="s">
        <v>565</v>
      </c>
      <c r="C8" s="567"/>
      <c r="D8" s="567"/>
      <c r="E8" s="567"/>
      <c r="F8" s="567"/>
      <c r="G8" s="567"/>
      <c r="H8" s="567"/>
      <c r="I8" s="567"/>
      <c r="J8" s="567"/>
      <c r="K8" s="567"/>
      <c r="L8" s="567"/>
      <c r="M8" s="567"/>
      <c r="N8" s="567"/>
      <c r="O8" s="567"/>
      <c r="P8" s="615"/>
      <c r="Q8" s="615"/>
      <c r="R8" s="615"/>
      <c r="S8" s="615"/>
      <c r="T8" s="615"/>
      <c r="U8" s="615"/>
      <c r="V8" s="615"/>
      <c r="W8" s="615"/>
      <c r="X8" s="615"/>
      <c r="Y8" s="615"/>
      <c r="Z8" s="615"/>
      <c r="AA8" s="615"/>
      <c r="AB8" s="824"/>
      <c r="AC8" s="824"/>
      <c r="AD8" s="824"/>
    </row>
    <row r="9" spans="1:30" ht="23.25" x14ac:dyDescent="0.35">
      <c r="A9" s="565"/>
      <c r="B9" s="566" t="s">
        <v>566</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row>
    <row r="10" spans="1:30" ht="15.75" thickBot="1" x14ac:dyDescent="0.3">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0" x14ac:dyDescent="0.25">
      <c r="A11" s="824"/>
      <c r="B11" s="824"/>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row>
    <row r="12" spans="1:30" ht="52.5" customHeight="1" x14ac:dyDescent="0.3">
      <c r="A12" s="826"/>
      <c r="B12" s="826"/>
      <c r="C12" s="568"/>
      <c r="D12" s="568"/>
      <c r="E12" s="1075"/>
      <c r="F12" s="1075"/>
      <c r="G12" s="1075"/>
      <c r="H12" s="1075"/>
      <c r="I12" s="1075"/>
      <c r="J12" s="1075"/>
      <c r="K12" s="1075"/>
      <c r="L12" s="1075"/>
      <c r="M12" s="1075"/>
      <c r="N12" s="1075"/>
      <c r="O12" s="1075"/>
      <c r="P12" s="568"/>
      <c r="Q12" s="1075" t="s">
        <v>567</v>
      </c>
      <c r="R12" s="1075"/>
      <c r="S12" s="1075"/>
      <c r="T12" s="568"/>
      <c r="U12" s="1075" t="s">
        <v>568</v>
      </c>
      <c r="V12" s="1075"/>
      <c r="W12" s="1075"/>
      <c r="X12" s="568"/>
      <c r="Y12" s="827" t="s">
        <v>569</v>
      </c>
      <c r="Z12" s="828"/>
      <c r="AA12" s="1075" t="s">
        <v>570</v>
      </c>
      <c r="AB12" s="1075"/>
      <c r="AC12" s="1075"/>
      <c r="AD12" s="829"/>
    </row>
    <row r="13" spans="1:30" ht="20.25" x14ac:dyDescent="0.3">
      <c r="A13" s="824"/>
      <c r="B13" s="824"/>
      <c r="C13" s="568"/>
      <c r="D13" s="568"/>
      <c r="E13" s="830"/>
      <c r="F13" s="830"/>
      <c r="G13" s="830"/>
      <c r="H13" s="830"/>
      <c r="I13" s="830"/>
      <c r="J13" s="830"/>
      <c r="K13" s="830"/>
      <c r="L13" s="830"/>
      <c r="M13" s="830"/>
      <c r="N13" s="568"/>
      <c r="O13" s="568"/>
      <c r="P13" s="568"/>
      <c r="Q13" s="830"/>
      <c r="R13" s="568"/>
      <c r="S13" s="568"/>
      <c r="T13" s="568"/>
      <c r="U13" s="830"/>
      <c r="V13" s="568"/>
      <c r="W13" s="568"/>
      <c r="X13" s="568"/>
      <c r="Y13" s="830"/>
      <c r="Z13" s="828"/>
      <c r="AA13" s="830"/>
      <c r="AB13" s="828"/>
      <c r="AC13" s="828"/>
      <c r="AD13" s="569"/>
    </row>
    <row r="14" spans="1:30" ht="77.25" customHeight="1" x14ac:dyDescent="0.3">
      <c r="A14" s="826"/>
      <c r="B14" s="826"/>
      <c r="C14" s="568"/>
      <c r="D14" s="568"/>
      <c r="E14" s="1076" t="s">
        <v>60</v>
      </c>
      <c r="F14" s="1076"/>
      <c r="G14" s="1076"/>
      <c r="H14" s="610"/>
      <c r="I14" s="1076" t="s">
        <v>61</v>
      </c>
      <c r="J14" s="1076"/>
      <c r="K14" s="1076"/>
      <c r="L14" s="610"/>
      <c r="M14" s="1077" t="s">
        <v>571</v>
      </c>
      <c r="N14" s="1077"/>
      <c r="O14" s="1077"/>
      <c r="P14" s="568"/>
      <c r="Q14" s="830"/>
      <c r="R14" s="568"/>
      <c r="S14" s="568"/>
      <c r="T14" s="568"/>
      <c r="U14" s="830"/>
      <c r="V14" s="568"/>
      <c r="W14" s="568"/>
      <c r="X14" s="568"/>
      <c r="Y14" s="830"/>
      <c r="Z14" s="828"/>
      <c r="AA14" s="830"/>
      <c r="AB14" s="828"/>
      <c r="AC14" s="828"/>
      <c r="AD14" s="831"/>
    </row>
    <row r="15" spans="1:30" ht="20.25" x14ac:dyDescent="0.3">
      <c r="A15" s="826"/>
      <c r="B15" s="826"/>
      <c r="C15" s="593" t="s">
        <v>572</v>
      </c>
      <c r="D15" s="593"/>
      <c r="E15" s="1078">
        <f>'A_Description and Fund Request'!B33</f>
        <v>0</v>
      </c>
      <c r="F15" s="1079"/>
      <c r="G15" s="1080"/>
      <c r="H15" s="568"/>
      <c r="I15" s="1078">
        <f>'A_Description and Fund Request'!B34</f>
        <v>0</v>
      </c>
      <c r="J15" s="1079"/>
      <c r="K15" s="1080"/>
      <c r="L15" s="568"/>
      <c r="M15" s="1081">
        <f>I15+E15</f>
        <v>0</v>
      </c>
      <c r="N15" s="1082"/>
      <c r="O15" s="1083"/>
      <c r="P15" s="568"/>
      <c r="Q15" s="1078">
        <f>'A_Description and Fund Request'!B36</f>
        <v>0</v>
      </c>
      <c r="R15" s="1079"/>
      <c r="S15" s="1080"/>
      <c r="T15" s="568"/>
      <c r="U15" s="1078">
        <f>'A_Description and Fund Request'!B37</f>
        <v>0</v>
      </c>
      <c r="V15" s="1079"/>
      <c r="W15" s="1080"/>
      <c r="X15" s="568"/>
      <c r="Y15" s="832"/>
      <c r="Z15" s="568"/>
      <c r="AA15" s="1081">
        <f>M15+Q15+U15</f>
        <v>0</v>
      </c>
      <c r="AB15" s="1082"/>
      <c r="AC15" s="1083"/>
      <c r="AD15" s="833"/>
    </row>
    <row r="16" spans="1:30" ht="20.25" x14ac:dyDescent="0.3">
      <c r="A16" s="831"/>
      <c r="B16" s="831"/>
      <c r="C16" s="593" t="s">
        <v>573</v>
      </c>
      <c r="D16" s="834"/>
      <c r="E16" s="1084">
        <f>E29+E68+E74+E92</f>
        <v>0</v>
      </c>
      <c r="F16" s="1085"/>
      <c r="G16" s="1086"/>
      <c r="H16" s="828"/>
      <c r="I16" s="1084">
        <f>I29+I68+I74+I92</f>
        <v>0</v>
      </c>
      <c r="J16" s="1085"/>
      <c r="K16" s="1086"/>
      <c r="L16" s="828"/>
      <c r="M16" s="1087">
        <f>I16+E16</f>
        <v>0</v>
      </c>
      <c r="N16" s="1088"/>
      <c r="O16" s="1089"/>
      <c r="P16" s="828"/>
      <c r="Q16" s="1084">
        <f>Q29+Q68+Q74+Q92</f>
        <v>0</v>
      </c>
      <c r="R16" s="1085"/>
      <c r="S16" s="1086"/>
      <c r="T16" s="828"/>
      <c r="U16" s="1084">
        <f>U29+U68+U74+U92</f>
        <v>0</v>
      </c>
      <c r="V16" s="1085"/>
      <c r="W16" s="1086"/>
      <c r="X16" s="828"/>
      <c r="Y16" s="835">
        <f>Y29+Y68+Y74+Y92</f>
        <v>0</v>
      </c>
      <c r="Z16" s="836"/>
      <c r="AA16" s="1087">
        <f>Y16+U16+Q16+M16</f>
        <v>0</v>
      </c>
      <c r="AB16" s="1088"/>
      <c r="AC16" s="1089"/>
      <c r="AD16" s="837"/>
    </row>
    <row r="17" spans="1:30" ht="20.25" x14ac:dyDescent="0.3">
      <c r="A17" s="826"/>
      <c r="B17" s="826"/>
      <c r="C17" s="593" t="s">
        <v>574</v>
      </c>
      <c r="D17" s="593"/>
      <c r="E17" s="1084">
        <f>IF(E15&gt;0,E16/E15,0)</f>
        <v>0</v>
      </c>
      <c r="F17" s="1085"/>
      <c r="G17" s="1086"/>
      <c r="H17" s="568"/>
      <c r="I17" s="1084">
        <f>IF(I15&gt;0,I16/I15,0)</f>
        <v>0</v>
      </c>
      <c r="J17" s="1085"/>
      <c r="K17" s="1086"/>
      <c r="L17" s="568"/>
      <c r="M17" s="1087">
        <f>IF(M15&gt;0,M16/M15,0)</f>
        <v>0</v>
      </c>
      <c r="N17" s="1088"/>
      <c r="O17" s="1089"/>
      <c r="P17" s="568"/>
      <c r="Q17" s="1084">
        <f>IF(Q15&gt;0,Q16/Q15,0)</f>
        <v>0</v>
      </c>
      <c r="R17" s="1085"/>
      <c r="S17" s="1086"/>
      <c r="T17" s="568"/>
      <c r="U17" s="1084">
        <f>IF(U15&gt;0,U16/U15,0)</f>
        <v>0</v>
      </c>
      <c r="V17" s="1085"/>
      <c r="W17" s="1086"/>
      <c r="X17" s="568"/>
      <c r="Y17" s="838"/>
      <c r="Z17" s="594"/>
      <c r="AA17" s="1087">
        <f>IF(AA15&gt;0,AA16/AA15,0)</f>
        <v>0</v>
      </c>
      <c r="AB17" s="1088"/>
      <c r="AC17" s="1089"/>
      <c r="AD17" s="837"/>
    </row>
    <row r="18" spans="1:30" ht="20.25" x14ac:dyDescent="0.3">
      <c r="A18" s="826"/>
      <c r="B18" s="826"/>
      <c r="C18" s="593" t="s">
        <v>575</v>
      </c>
      <c r="D18" s="593"/>
      <c r="E18" s="1084">
        <f>E29+E68</f>
        <v>0</v>
      </c>
      <c r="F18" s="1085"/>
      <c r="G18" s="1086"/>
      <c r="H18" s="568"/>
      <c r="I18" s="1084">
        <f>I29+I68</f>
        <v>0</v>
      </c>
      <c r="J18" s="1085"/>
      <c r="K18" s="1086"/>
      <c r="L18" s="568"/>
      <c r="M18" s="1087">
        <f>M29+M68</f>
        <v>0</v>
      </c>
      <c r="N18" s="1088"/>
      <c r="O18" s="1089"/>
      <c r="P18" s="568"/>
      <c r="Q18" s="1084">
        <f>Q29+Q68</f>
        <v>0</v>
      </c>
      <c r="R18" s="1085"/>
      <c r="S18" s="1086"/>
      <c r="T18" s="568"/>
      <c r="U18" s="1084">
        <f>U29+U68</f>
        <v>0</v>
      </c>
      <c r="V18" s="1085"/>
      <c r="W18" s="1086"/>
      <c r="X18" s="568"/>
      <c r="Y18" s="835">
        <f>Y29+Y68</f>
        <v>0</v>
      </c>
      <c r="Z18" s="594"/>
      <c r="AA18" s="1087">
        <f>AA29+AA68</f>
        <v>0</v>
      </c>
      <c r="AB18" s="1088"/>
      <c r="AC18" s="1089"/>
      <c r="AD18" s="837"/>
    </row>
    <row r="19" spans="1:30" x14ac:dyDescent="0.25">
      <c r="A19" s="824"/>
      <c r="B19" s="824"/>
      <c r="C19" s="824"/>
      <c r="D19" s="824"/>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824"/>
      <c r="AA19" s="824"/>
      <c r="AB19" s="824"/>
      <c r="AC19" s="824"/>
      <c r="AD19" s="824"/>
    </row>
    <row r="20" spans="1:30" x14ac:dyDescent="0.25">
      <c r="A20" s="824"/>
      <c r="B20" s="824"/>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row>
    <row r="21" spans="1:30" ht="82.5" x14ac:dyDescent="0.25">
      <c r="A21" s="839" t="s">
        <v>576</v>
      </c>
      <c r="B21" s="840" t="s">
        <v>577</v>
      </c>
      <c r="C21" s="840" t="s">
        <v>459</v>
      </c>
      <c r="D21" s="570"/>
      <c r="E21" s="841" t="s">
        <v>578</v>
      </c>
      <c r="F21" s="842" t="s">
        <v>579</v>
      </c>
      <c r="G21" s="842" t="s">
        <v>59</v>
      </c>
      <c r="H21" s="571"/>
      <c r="I21" s="841" t="s">
        <v>61</v>
      </c>
      <c r="J21" s="842" t="s">
        <v>579</v>
      </c>
      <c r="K21" s="842" t="s">
        <v>59</v>
      </c>
      <c r="L21" s="571"/>
      <c r="M21" s="843" t="s">
        <v>580</v>
      </c>
      <c r="N21" s="844" t="s">
        <v>579</v>
      </c>
      <c r="O21" s="844" t="s">
        <v>59</v>
      </c>
      <c r="P21" s="572"/>
      <c r="Q21" s="841" t="s">
        <v>567</v>
      </c>
      <c r="R21" s="842" t="s">
        <v>579</v>
      </c>
      <c r="S21" s="842" t="s">
        <v>59</v>
      </c>
      <c r="T21" s="572"/>
      <c r="U21" s="841" t="s">
        <v>568</v>
      </c>
      <c r="V21" s="842" t="s">
        <v>579</v>
      </c>
      <c r="W21" s="842" t="s">
        <v>59</v>
      </c>
      <c r="X21" s="572"/>
      <c r="Y21" s="841" t="s">
        <v>569</v>
      </c>
      <c r="Z21" s="570"/>
      <c r="AA21" s="843" t="s">
        <v>570</v>
      </c>
      <c r="AB21" s="844" t="s">
        <v>579</v>
      </c>
      <c r="AC21" s="844" t="s">
        <v>59</v>
      </c>
      <c r="AD21" s="573"/>
    </row>
    <row r="22" spans="1:30" ht="17.25" x14ac:dyDescent="0.25">
      <c r="A22" s="845" t="s">
        <v>581</v>
      </c>
      <c r="B22" s="574">
        <v>2</v>
      </c>
      <c r="C22" s="575" t="s">
        <v>582</v>
      </c>
      <c r="D22" s="576"/>
      <c r="E22" s="437"/>
      <c r="F22" s="595" t="str">
        <f t="shared" ref="F22:F28" si="0">IF(E22=0,"",E22/E$16)</f>
        <v/>
      </c>
      <c r="G22" s="596" t="str">
        <f t="shared" ref="G22:G28" si="1">IF(E22=0,"",E22/E$17)</f>
        <v/>
      </c>
      <c r="H22" s="577"/>
      <c r="I22" s="437"/>
      <c r="J22" s="595" t="str">
        <f t="shared" ref="J22:J28" si="2">IF(I22=0,"",I22/I$16)</f>
        <v/>
      </c>
      <c r="K22" s="596" t="str">
        <f t="shared" ref="K22:K28" si="3">IF(I22=0,"",I22/I$17)</f>
        <v/>
      </c>
      <c r="L22" s="577"/>
      <c r="M22" s="846">
        <f>I22+E22</f>
        <v>0</v>
      </c>
      <c r="N22" s="597">
        <f t="shared" ref="N22:N29" si="4">IF(M22&gt;0,M22/M$16,0)</f>
        <v>0</v>
      </c>
      <c r="O22" s="598">
        <f t="shared" ref="O22:O29" si="5">IF(M22&gt;0,M22/M$17,0)</f>
        <v>0</v>
      </c>
      <c r="P22" s="577"/>
      <c r="Q22" s="437"/>
      <c r="R22" s="595" t="str">
        <f t="shared" ref="R22:R28" si="6">IF(Q22=0,"",Q22/Q$16)</f>
        <v/>
      </c>
      <c r="S22" s="596" t="str">
        <f t="shared" ref="S22:S28" si="7">IF(Q22=0,"",Q22/Q$17)</f>
        <v/>
      </c>
      <c r="T22" s="577"/>
      <c r="U22" s="437"/>
      <c r="V22" s="595" t="str">
        <f t="shared" ref="V22:V28" si="8">IF(U22=0,"",U22/U$16)</f>
        <v/>
      </c>
      <c r="W22" s="596" t="str">
        <f t="shared" ref="W22:W28" si="9">IF(U22=0,"",U22/U$17)</f>
        <v/>
      </c>
      <c r="X22" s="577"/>
      <c r="Y22" s="437"/>
      <c r="Z22" s="576"/>
      <c r="AA22" s="846">
        <f t="shared" ref="AA22:AA29" si="10">M22+Q22+U22+Y22</f>
        <v>0</v>
      </c>
      <c r="AB22" s="597">
        <f t="shared" ref="AB22:AB29" si="11">IF(AA22&gt;0,AA22/AA$16,0)</f>
        <v>0</v>
      </c>
      <c r="AC22" s="598">
        <f t="shared" ref="AC22:AC29" si="12">IF(AA22&gt;0,AA22/AA$17,0)</f>
        <v>0</v>
      </c>
      <c r="AD22" s="599"/>
    </row>
    <row r="23" spans="1:30" ht="17.25" x14ac:dyDescent="0.25">
      <c r="A23" s="845" t="s">
        <v>581</v>
      </c>
      <c r="B23" s="574">
        <v>2</v>
      </c>
      <c r="C23" s="575" t="s">
        <v>583</v>
      </c>
      <c r="D23" s="577"/>
      <c r="E23" s="437"/>
      <c r="F23" s="595" t="str">
        <f t="shared" si="0"/>
        <v/>
      </c>
      <c r="G23" s="596" t="str">
        <f t="shared" si="1"/>
        <v/>
      </c>
      <c r="H23" s="577"/>
      <c r="I23" s="437"/>
      <c r="J23" s="595" t="str">
        <f t="shared" si="2"/>
        <v/>
      </c>
      <c r="K23" s="596" t="str">
        <f t="shared" si="3"/>
        <v/>
      </c>
      <c r="L23" s="577"/>
      <c r="M23" s="846">
        <f t="shared" ref="M23:M28" si="13">I23+E23</f>
        <v>0</v>
      </c>
      <c r="N23" s="597">
        <f t="shared" si="4"/>
        <v>0</v>
      </c>
      <c r="O23" s="598">
        <f t="shared" si="5"/>
        <v>0</v>
      </c>
      <c r="P23" s="577"/>
      <c r="Q23" s="437"/>
      <c r="R23" s="595" t="str">
        <f t="shared" si="6"/>
        <v/>
      </c>
      <c r="S23" s="596" t="str">
        <f t="shared" si="7"/>
        <v/>
      </c>
      <c r="T23" s="577"/>
      <c r="U23" s="437"/>
      <c r="V23" s="595" t="str">
        <f t="shared" si="8"/>
        <v/>
      </c>
      <c r="W23" s="596" t="str">
        <f t="shared" si="9"/>
        <v/>
      </c>
      <c r="X23" s="577"/>
      <c r="Y23" s="437"/>
      <c r="Z23" s="600"/>
      <c r="AA23" s="846">
        <f t="shared" si="10"/>
        <v>0</v>
      </c>
      <c r="AB23" s="597">
        <f t="shared" si="11"/>
        <v>0</v>
      </c>
      <c r="AC23" s="598">
        <f t="shared" si="12"/>
        <v>0</v>
      </c>
      <c r="AD23" s="599"/>
    </row>
    <row r="24" spans="1:30" ht="17.25" x14ac:dyDescent="0.25">
      <c r="A24" s="845" t="s">
        <v>581</v>
      </c>
      <c r="B24" s="574">
        <v>2</v>
      </c>
      <c r="C24" s="575" t="s">
        <v>584</v>
      </c>
      <c r="D24" s="577"/>
      <c r="E24" s="437"/>
      <c r="F24" s="595" t="str">
        <f t="shared" si="0"/>
        <v/>
      </c>
      <c r="G24" s="596" t="str">
        <f t="shared" si="1"/>
        <v/>
      </c>
      <c r="H24" s="577"/>
      <c r="I24" s="437"/>
      <c r="J24" s="595" t="str">
        <f t="shared" si="2"/>
        <v/>
      </c>
      <c r="K24" s="596" t="str">
        <f t="shared" si="3"/>
        <v/>
      </c>
      <c r="L24" s="577"/>
      <c r="M24" s="846">
        <f t="shared" si="13"/>
        <v>0</v>
      </c>
      <c r="N24" s="597">
        <f t="shared" si="4"/>
        <v>0</v>
      </c>
      <c r="O24" s="598">
        <f t="shared" si="5"/>
        <v>0</v>
      </c>
      <c r="P24" s="577"/>
      <c r="Q24" s="437"/>
      <c r="R24" s="595" t="str">
        <f t="shared" si="6"/>
        <v/>
      </c>
      <c r="S24" s="596" t="str">
        <f t="shared" si="7"/>
        <v/>
      </c>
      <c r="T24" s="577"/>
      <c r="U24" s="437"/>
      <c r="V24" s="595" t="str">
        <f t="shared" si="8"/>
        <v/>
      </c>
      <c r="W24" s="596" t="str">
        <f t="shared" si="9"/>
        <v/>
      </c>
      <c r="X24" s="577"/>
      <c r="Y24" s="437"/>
      <c r="Z24" s="600"/>
      <c r="AA24" s="846">
        <f t="shared" si="10"/>
        <v>0</v>
      </c>
      <c r="AB24" s="597">
        <f t="shared" si="11"/>
        <v>0</v>
      </c>
      <c r="AC24" s="598">
        <f t="shared" si="12"/>
        <v>0</v>
      </c>
      <c r="AD24" s="599"/>
    </row>
    <row r="25" spans="1:30" ht="17.25" x14ac:dyDescent="0.25">
      <c r="A25" s="845" t="s">
        <v>581</v>
      </c>
      <c r="B25" s="574">
        <v>2</v>
      </c>
      <c r="C25" s="575" t="s">
        <v>585</v>
      </c>
      <c r="D25" s="577"/>
      <c r="E25" s="437"/>
      <c r="F25" s="595" t="str">
        <f t="shared" si="0"/>
        <v/>
      </c>
      <c r="G25" s="596" t="str">
        <f t="shared" si="1"/>
        <v/>
      </c>
      <c r="H25" s="577"/>
      <c r="I25" s="437"/>
      <c r="J25" s="595" t="str">
        <f t="shared" si="2"/>
        <v/>
      </c>
      <c r="K25" s="596" t="str">
        <f t="shared" si="3"/>
        <v/>
      </c>
      <c r="L25" s="577"/>
      <c r="M25" s="846">
        <f t="shared" si="13"/>
        <v>0</v>
      </c>
      <c r="N25" s="597">
        <f t="shared" si="4"/>
        <v>0</v>
      </c>
      <c r="O25" s="598">
        <f t="shared" si="5"/>
        <v>0</v>
      </c>
      <c r="P25" s="577"/>
      <c r="Q25" s="437"/>
      <c r="R25" s="595" t="str">
        <f t="shared" si="6"/>
        <v/>
      </c>
      <c r="S25" s="596" t="str">
        <f t="shared" si="7"/>
        <v/>
      </c>
      <c r="T25" s="577"/>
      <c r="U25" s="437"/>
      <c r="V25" s="595" t="str">
        <f t="shared" si="8"/>
        <v/>
      </c>
      <c r="W25" s="596" t="str">
        <f t="shared" si="9"/>
        <v/>
      </c>
      <c r="X25" s="577"/>
      <c r="Y25" s="437"/>
      <c r="Z25" s="600"/>
      <c r="AA25" s="846">
        <f t="shared" si="10"/>
        <v>0</v>
      </c>
      <c r="AB25" s="597">
        <f t="shared" si="11"/>
        <v>0</v>
      </c>
      <c r="AC25" s="598">
        <f t="shared" si="12"/>
        <v>0</v>
      </c>
      <c r="AD25" s="599"/>
    </row>
    <row r="26" spans="1:30" ht="17.25" x14ac:dyDescent="0.25">
      <c r="A26" s="845" t="s">
        <v>581</v>
      </c>
      <c r="B26" s="574">
        <v>2</v>
      </c>
      <c r="C26" s="575" t="s">
        <v>586</v>
      </c>
      <c r="D26" s="577"/>
      <c r="E26" s="437"/>
      <c r="F26" s="595" t="str">
        <f t="shared" si="0"/>
        <v/>
      </c>
      <c r="G26" s="596" t="str">
        <f t="shared" si="1"/>
        <v/>
      </c>
      <c r="H26" s="577"/>
      <c r="I26" s="437"/>
      <c r="J26" s="595" t="str">
        <f t="shared" si="2"/>
        <v/>
      </c>
      <c r="K26" s="596" t="str">
        <f t="shared" si="3"/>
        <v/>
      </c>
      <c r="L26" s="577"/>
      <c r="M26" s="846">
        <f t="shared" si="13"/>
        <v>0</v>
      </c>
      <c r="N26" s="597">
        <f t="shared" si="4"/>
        <v>0</v>
      </c>
      <c r="O26" s="598">
        <f t="shared" si="5"/>
        <v>0</v>
      </c>
      <c r="P26" s="577"/>
      <c r="Q26" s="437"/>
      <c r="R26" s="595" t="str">
        <f t="shared" si="6"/>
        <v/>
      </c>
      <c r="S26" s="596" t="str">
        <f t="shared" si="7"/>
        <v/>
      </c>
      <c r="T26" s="577"/>
      <c r="U26" s="437"/>
      <c r="V26" s="595" t="str">
        <f t="shared" si="8"/>
        <v/>
      </c>
      <c r="W26" s="596" t="str">
        <f t="shared" si="9"/>
        <v/>
      </c>
      <c r="X26" s="577"/>
      <c r="Y26" s="437"/>
      <c r="Z26" s="600"/>
      <c r="AA26" s="846">
        <f t="shared" si="10"/>
        <v>0</v>
      </c>
      <c r="AB26" s="597">
        <f t="shared" si="11"/>
        <v>0</v>
      </c>
      <c r="AC26" s="598">
        <f t="shared" si="12"/>
        <v>0</v>
      </c>
      <c r="AD26" s="599"/>
    </row>
    <row r="27" spans="1:30" ht="34.5" x14ac:dyDescent="0.25">
      <c r="A27" s="845" t="s">
        <v>581</v>
      </c>
      <c r="B27" s="574">
        <v>2</v>
      </c>
      <c r="C27" s="575" t="s">
        <v>587</v>
      </c>
      <c r="D27" s="577"/>
      <c r="E27" s="437"/>
      <c r="F27" s="595" t="str">
        <f t="shared" si="0"/>
        <v/>
      </c>
      <c r="G27" s="596" t="str">
        <f t="shared" si="1"/>
        <v/>
      </c>
      <c r="H27" s="577"/>
      <c r="I27" s="437"/>
      <c r="J27" s="595" t="str">
        <f t="shared" si="2"/>
        <v/>
      </c>
      <c r="K27" s="596" t="str">
        <f t="shared" si="3"/>
        <v/>
      </c>
      <c r="L27" s="577"/>
      <c r="M27" s="846">
        <f t="shared" si="13"/>
        <v>0</v>
      </c>
      <c r="N27" s="597">
        <f t="shared" si="4"/>
        <v>0</v>
      </c>
      <c r="O27" s="598">
        <f t="shared" si="5"/>
        <v>0</v>
      </c>
      <c r="P27" s="577"/>
      <c r="Q27" s="437"/>
      <c r="R27" s="595" t="str">
        <f t="shared" si="6"/>
        <v/>
      </c>
      <c r="S27" s="596" t="str">
        <f t="shared" si="7"/>
        <v/>
      </c>
      <c r="T27" s="577"/>
      <c r="U27" s="437"/>
      <c r="V27" s="595" t="str">
        <f t="shared" si="8"/>
        <v/>
      </c>
      <c r="W27" s="596" t="str">
        <f t="shared" si="9"/>
        <v/>
      </c>
      <c r="X27" s="577"/>
      <c r="Y27" s="437"/>
      <c r="Z27" s="600"/>
      <c r="AA27" s="846">
        <f t="shared" si="10"/>
        <v>0</v>
      </c>
      <c r="AB27" s="597">
        <f t="shared" si="11"/>
        <v>0</v>
      </c>
      <c r="AC27" s="598">
        <f t="shared" si="12"/>
        <v>0</v>
      </c>
      <c r="AD27" s="599"/>
    </row>
    <row r="28" spans="1:30" ht="17.25" x14ac:dyDescent="0.25">
      <c r="A28" s="845" t="s">
        <v>581</v>
      </c>
      <c r="B28" s="574">
        <v>2</v>
      </c>
      <c r="C28" s="575" t="s">
        <v>588</v>
      </c>
      <c r="D28" s="577"/>
      <c r="E28" s="437"/>
      <c r="F28" s="595" t="str">
        <f t="shared" si="0"/>
        <v/>
      </c>
      <c r="G28" s="596" t="str">
        <f t="shared" si="1"/>
        <v/>
      </c>
      <c r="H28" s="577"/>
      <c r="I28" s="437"/>
      <c r="J28" s="595" t="str">
        <f t="shared" si="2"/>
        <v/>
      </c>
      <c r="K28" s="596" t="str">
        <f t="shared" si="3"/>
        <v/>
      </c>
      <c r="L28" s="577"/>
      <c r="M28" s="846">
        <f t="shared" si="13"/>
        <v>0</v>
      </c>
      <c r="N28" s="597">
        <f t="shared" si="4"/>
        <v>0</v>
      </c>
      <c r="O28" s="598">
        <f t="shared" si="5"/>
        <v>0</v>
      </c>
      <c r="P28" s="577"/>
      <c r="Q28" s="437"/>
      <c r="R28" s="595" t="str">
        <f t="shared" si="6"/>
        <v/>
      </c>
      <c r="S28" s="596" t="str">
        <f t="shared" si="7"/>
        <v/>
      </c>
      <c r="T28" s="577"/>
      <c r="U28" s="437"/>
      <c r="V28" s="595" t="str">
        <f t="shared" si="8"/>
        <v/>
      </c>
      <c r="W28" s="596" t="str">
        <f t="shared" si="9"/>
        <v/>
      </c>
      <c r="X28" s="577"/>
      <c r="Y28" s="437"/>
      <c r="Z28" s="600"/>
      <c r="AA28" s="846">
        <f t="shared" si="10"/>
        <v>0</v>
      </c>
      <c r="AB28" s="597">
        <f t="shared" si="11"/>
        <v>0</v>
      </c>
      <c r="AC28" s="598">
        <f t="shared" si="12"/>
        <v>0</v>
      </c>
      <c r="AD28" s="599"/>
    </row>
    <row r="29" spans="1:30" ht="17.25" x14ac:dyDescent="0.25">
      <c r="A29" s="847" t="s">
        <v>581</v>
      </c>
      <c r="B29" s="574"/>
      <c r="C29" s="579" t="s">
        <v>589</v>
      </c>
      <c r="D29" s="577"/>
      <c r="E29" s="846">
        <f>SUM(E22:E28)</f>
        <v>0</v>
      </c>
      <c r="F29" s="597">
        <f>IF(E29&gt;0,E29/E$16,0)</f>
        <v>0</v>
      </c>
      <c r="G29" s="578">
        <f>IF(E29&gt;0,E29/E$17,0)</f>
        <v>0</v>
      </c>
      <c r="H29" s="577"/>
      <c r="I29" s="846">
        <f>SUM(I22:I28)</f>
        <v>0</v>
      </c>
      <c r="J29" s="597">
        <f>IF(I29&gt;0,I29/I$16,0)</f>
        <v>0</v>
      </c>
      <c r="K29" s="578">
        <f>IF(I29&gt;0,I29/I$17,0)</f>
        <v>0</v>
      </c>
      <c r="L29" s="577"/>
      <c r="M29" s="846">
        <f>I29+E29</f>
        <v>0</v>
      </c>
      <c r="N29" s="597">
        <f t="shared" si="4"/>
        <v>0</v>
      </c>
      <c r="O29" s="578">
        <f t="shared" si="5"/>
        <v>0</v>
      </c>
      <c r="P29" s="577"/>
      <c r="Q29" s="846">
        <f>SUM(Q22:Q28)</f>
        <v>0</v>
      </c>
      <c r="R29" s="597">
        <f>IF(Q29&gt;0,Q29/Q$16,0)</f>
        <v>0</v>
      </c>
      <c r="S29" s="578">
        <f>IF(Q29&gt;0,Q29/Q$17,0)</f>
        <v>0</v>
      </c>
      <c r="T29" s="577"/>
      <c r="U29" s="846">
        <f>SUM(U22:U28)</f>
        <v>0</v>
      </c>
      <c r="V29" s="597">
        <f>IF(U29&gt;0,U29/U$16,0)</f>
        <v>0</v>
      </c>
      <c r="W29" s="578">
        <f>IF(U29&gt;0,U29/U$17,0)</f>
        <v>0</v>
      </c>
      <c r="X29" s="577"/>
      <c r="Y29" s="846">
        <f>SUM(Y22:Y28)</f>
        <v>0</v>
      </c>
      <c r="Z29" s="600"/>
      <c r="AA29" s="846">
        <f t="shared" si="10"/>
        <v>0</v>
      </c>
      <c r="AB29" s="597">
        <f t="shared" si="11"/>
        <v>0</v>
      </c>
      <c r="AC29" s="578">
        <f t="shared" si="12"/>
        <v>0</v>
      </c>
      <c r="AD29" s="599"/>
    </row>
    <row r="30" spans="1:30" ht="17.25" x14ac:dyDescent="0.25">
      <c r="A30" s="580"/>
      <c r="B30" s="708"/>
      <c r="C30" s="580"/>
      <c r="D30" s="577"/>
      <c r="E30" s="600"/>
      <c r="F30" s="577"/>
      <c r="G30" s="577"/>
      <c r="H30" s="577"/>
      <c r="I30" s="600"/>
      <c r="J30" s="577"/>
      <c r="K30" s="577"/>
      <c r="L30" s="577"/>
      <c r="M30" s="600"/>
      <c r="N30" s="577"/>
      <c r="O30" s="577"/>
      <c r="P30" s="577"/>
      <c r="Q30" s="600"/>
      <c r="R30" s="577"/>
      <c r="S30" s="577"/>
      <c r="T30" s="577"/>
      <c r="U30" s="577"/>
      <c r="V30" s="577"/>
      <c r="W30" s="577"/>
      <c r="X30" s="577"/>
      <c r="Y30" s="600"/>
      <c r="Z30" s="600"/>
      <c r="AA30" s="600"/>
      <c r="AB30" s="577"/>
      <c r="AC30" s="577"/>
      <c r="AD30" s="577"/>
    </row>
    <row r="31" spans="1:30" ht="82.5" x14ac:dyDescent="0.25">
      <c r="A31" s="848" t="s">
        <v>576</v>
      </c>
      <c r="B31" s="581" t="s">
        <v>577</v>
      </c>
      <c r="C31" s="581" t="s">
        <v>459</v>
      </c>
      <c r="D31" s="570"/>
      <c r="E31" s="841" t="s">
        <v>590</v>
      </c>
      <c r="F31" s="842" t="s">
        <v>579</v>
      </c>
      <c r="G31" s="842" t="s">
        <v>59</v>
      </c>
      <c r="H31" s="571"/>
      <c r="I31" s="841" t="s">
        <v>591</v>
      </c>
      <c r="J31" s="842" t="s">
        <v>579</v>
      </c>
      <c r="K31" s="842" t="s">
        <v>59</v>
      </c>
      <c r="L31" s="571"/>
      <c r="M31" s="843" t="s">
        <v>580</v>
      </c>
      <c r="N31" s="844" t="s">
        <v>579</v>
      </c>
      <c r="O31" s="844" t="s">
        <v>59</v>
      </c>
      <c r="P31" s="572"/>
      <c r="Q31" s="841" t="s">
        <v>567</v>
      </c>
      <c r="R31" s="842" t="s">
        <v>579</v>
      </c>
      <c r="S31" s="842" t="s">
        <v>59</v>
      </c>
      <c r="T31" s="572"/>
      <c r="U31" s="841" t="s">
        <v>568</v>
      </c>
      <c r="V31" s="842" t="s">
        <v>579</v>
      </c>
      <c r="W31" s="842" t="s">
        <v>59</v>
      </c>
      <c r="X31" s="572"/>
      <c r="Y31" s="841" t="s">
        <v>569</v>
      </c>
      <c r="Z31" s="570"/>
      <c r="AA31" s="843" t="s">
        <v>570</v>
      </c>
      <c r="AB31" s="844" t="s">
        <v>579</v>
      </c>
      <c r="AC31" s="844" t="s">
        <v>59</v>
      </c>
      <c r="AD31" s="573"/>
    </row>
    <row r="32" spans="1:30" ht="17.25" x14ac:dyDescent="0.25">
      <c r="A32" s="849" t="s">
        <v>592</v>
      </c>
      <c r="B32" s="574">
        <v>3</v>
      </c>
      <c r="C32" s="575" t="s">
        <v>593</v>
      </c>
      <c r="D32" s="577"/>
      <c r="E32" s="437"/>
      <c r="F32" s="595" t="str">
        <f t="shared" ref="F32:F67" si="14">IF(E32=0,"",E32/E$16)</f>
        <v/>
      </c>
      <c r="G32" s="596" t="str">
        <f t="shared" ref="G32:G67" si="15">IF(E32=0,"",E32/E$17)</f>
        <v/>
      </c>
      <c r="H32" s="577"/>
      <c r="I32" s="437"/>
      <c r="J32" s="595" t="str">
        <f t="shared" ref="J32:J67" si="16">IF(I32=0,"",I32/I$16)</f>
        <v/>
      </c>
      <c r="K32" s="596" t="str">
        <f t="shared" ref="K32:K67" si="17">IF(I32=0,"",I32/I$17)</f>
        <v/>
      </c>
      <c r="L32" s="577"/>
      <c r="M32" s="846">
        <f>I32+E32</f>
        <v>0</v>
      </c>
      <c r="N32" s="597">
        <f t="shared" ref="N32:N68" si="18">IF(M32&gt;0,M32/M$16,0)</f>
        <v>0</v>
      </c>
      <c r="O32" s="598">
        <f t="shared" ref="O32:O68" si="19">IF(M32&gt;0,M32/M$17,0)</f>
        <v>0</v>
      </c>
      <c r="P32" s="577"/>
      <c r="Q32" s="437"/>
      <c r="R32" s="595" t="str">
        <f t="shared" ref="R32:R67" si="20">IF(Q32=0,"",Q32/Q$16)</f>
        <v/>
      </c>
      <c r="S32" s="596" t="str">
        <f t="shared" ref="S32:S67" si="21">IF(Q32=0,"",Q32/Q$17)</f>
        <v/>
      </c>
      <c r="T32" s="577"/>
      <c r="U32" s="437"/>
      <c r="V32" s="595" t="str">
        <f t="shared" ref="V32:V67" si="22">IF(U32=0,"",U32/U$16)</f>
        <v/>
      </c>
      <c r="W32" s="596" t="str">
        <f t="shared" ref="W32:W67" si="23">IF(U32=0,"",U32/U$17)</f>
        <v/>
      </c>
      <c r="X32" s="577"/>
      <c r="Y32" s="437"/>
      <c r="Z32" s="600"/>
      <c r="AA32" s="846">
        <f t="shared" ref="AA32:AA68" si="24">M32+Q32+U32+Y32</f>
        <v>0</v>
      </c>
      <c r="AB32" s="597">
        <f t="shared" ref="AB32:AB68" si="25">IF(AA32&gt;0,AA32/AA$16,0)</f>
        <v>0</v>
      </c>
      <c r="AC32" s="598">
        <f t="shared" ref="AC32:AC68" si="26">IF(AA32&gt;0,AA32/AA$17,0)</f>
        <v>0</v>
      </c>
      <c r="AD32" s="599"/>
    </row>
    <row r="33" spans="1:30" ht="17.25" x14ac:dyDescent="0.25">
      <c r="A33" s="849" t="s">
        <v>592</v>
      </c>
      <c r="B33" s="574">
        <v>4</v>
      </c>
      <c r="C33" s="575" t="s">
        <v>594</v>
      </c>
      <c r="D33" s="577"/>
      <c r="E33" s="437"/>
      <c r="F33" s="595" t="str">
        <f t="shared" si="14"/>
        <v/>
      </c>
      <c r="G33" s="596" t="str">
        <f t="shared" si="15"/>
        <v/>
      </c>
      <c r="H33" s="577"/>
      <c r="I33" s="437"/>
      <c r="J33" s="595" t="str">
        <f t="shared" si="16"/>
        <v/>
      </c>
      <c r="K33" s="596" t="str">
        <f t="shared" si="17"/>
        <v/>
      </c>
      <c r="L33" s="577"/>
      <c r="M33" s="846">
        <f t="shared" ref="M33:M67" si="27">I33+E33</f>
        <v>0</v>
      </c>
      <c r="N33" s="597">
        <f t="shared" si="18"/>
        <v>0</v>
      </c>
      <c r="O33" s="598">
        <f t="shared" si="19"/>
        <v>0</v>
      </c>
      <c r="P33" s="577"/>
      <c r="Q33" s="437"/>
      <c r="R33" s="595" t="str">
        <f t="shared" si="20"/>
        <v/>
      </c>
      <c r="S33" s="596" t="str">
        <f t="shared" si="21"/>
        <v/>
      </c>
      <c r="T33" s="577"/>
      <c r="U33" s="437"/>
      <c r="V33" s="595" t="str">
        <f t="shared" si="22"/>
        <v/>
      </c>
      <c r="W33" s="596" t="str">
        <f t="shared" si="23"/>
        <v/>
      </c>
      <c r="X33" s="577"/>
      <c r="Y33" s="437"/>
      <c r="Z33" s="600"/>
      <c r="AA33" s="846">
        <f t="shared" si="24"/>
        <v>0</v>
      </c>
      <c r="AB33" s="597">
        <f t="shared" si="25"/>
        <v>0</v>
      </c>
      <c r="AC33" s="598">
        <f t="shared" si="26"/>
        <v>0</v>
      </c>
      <c r="AD33" s="599"/>
    </row>
    <row r="34" spans="1:30" ht="17.25" x14ac:dyDescent="0.25">
      <c r="A34" s="849" t="s">
        <v>592</v>
      </c>
      <c r="B34" s="574">
        <v>5</v>
      </c>
      <c r="C34" s="575" t="s">
        <v>595</v>
      </c>
      <c r="D34" s="577"/>
      <c r="E34" s="437"/>
      <c r="F34" s="595" t="str">
        <f t="shared" si="14"/>
        <v/>
      </c>
      <c r="G34" s="596" t="str">
        <f t="shared" si="15"/>
        <v/>
      </c>
      <c r="H34" s="577"/>
      <c r="I34" s="437"/>
      <c r="J34" s="595" t="str">
        <f t="shared" si="16"/>
        <v/>
      </c>
      <c r="K34" s="596" t="str">
        <f t="shared" si="17"/>
        <v/>
      </c>
      <c r="L34" s="577"/>
      <c r="M34" s="846">
        <f t="shared" si="27"/>
        <v>0</v>
      </c>
      <c r="N34" s="597">
        <f t="shared" si="18"/>
        <v>0</v>
      </c>
      <c r="O34" s="598">
        <f t="shared" si="19"/>
        <v>0</v>
      </c>
      <c r="P34" s="577"/>
      <c r="Q34" s="437"/>
      <c r="R34" s="595" t="str">
        <f t="shared" si="20"/>
        <v/>
      </c>
      <c r="S34" s="596" t="str">
        <f t="shared" si="21"/>
        <v/>
      </c>
      <c r="T34" s="577"/>
      <c r="U34" s="437"/>
      <c r="V34" s="595" t="str">
        <f t="shared" si="22"/>
        <v/>
      </c>
      <c r="W34" s="596" t="str">
        <f t="shared" si="23"/>
        <v/>
      </c>
      <c r="X34" s="577"/>
      <c r="Y34" s="437"/>
      <c r="Z34" s="600"/>
      <c r="AA34" s="846">
        <f t="shared" si="24"/>
        <v>0</v>
      </c>
      <c r="AB34" s="597">
        <f t="shared" si="25"/>
        <v>0</v>
      </c>
      <c r="AC34" s="598">
        <f t="shared" si="26"/>
        <v>0</v>
      </c>
      <c r="AD34" s="599"/>
    </row>
    <row r="35" spans="1:30" ht="17.25" x14ac:dyDescent="0.25">
      <c r="A35" s="849" t="s">
        <v>592</v>
      </c>
      <c r="B35" s="574">
        <v>6</v>
      </c>
      <c r="C35" s="575" t="s">
        <v>596</v>
      </c>
      <c r="D35" s="577"/>
      <c r="E35" s="437"/>
      <c r="F35" s="595" t="str">
        <f t="shared" si="14"/>
        <v/>
      </c>
      <c r="G35" s="596" t="str">
        <f t="shared" si="15"/>
        <v/>
      </c>
      <c r="H35" s="577"/>
      <c r="I35" s="437"/>
      <c r="J35" s="595" t="str">
        <f t="shared" si="16"/>
        <v/>
      </c>
      <c r="K35" s="596" t="str">
        <f t="shared" si="17"/>
        <v/>
      </c>
      <c r="L35" s="577"/>
      <c r="M35" s="846">
        <f t="shared" si="27"/>
        <v>0</v>
      </c>
      <c r="N35" s="597">
        <f t="shared" si="18"/>
        <v>0</v>
      </c>
      <c r="O35" s="598">
        <f t="shared" si="19"/>
        <v>0</v>
      </c>
      <c r="P35" s="577"/>
      <c r="Q35" s="437"/>
      <c r="R35" s="595" t="str">
        <f t="shared" si="20"/>
        <v/>
      </c>
      <c r="S35" s="596" t="str">
        <f t="shared" si="21"/>
        <v/>
      </c>
      <c r="T35" s="577"/>
      <c r="U35" s="437"/>
      <c r="V35" s="595" t="str">
        <f t="shared" si="22"/>
        <v/>
      </c>
      <c r="W35" s="596" t="str">
        <f t="shared" si="23"/>
        <v/>
      </c>
      <c r="X35" s="577"/>
      <c r="Y35" s="437"/>
      <c r="Z35" s="600"/>
      <c r="AA35" s="846">
        <f t="shared" si="24"/>
        <v>0</v>
      </c>
      <c r="AB35" s="597">
        <f t="shared" si="25"/>
        <v>0</v>
      </c>
      <c r="AC35" s="598">
        <f t="shared" si="26"/>
        <v>0</v>
      </c>
      <c r="AD35" s="599"/>
    </row>
    <row r="36" spans="1:30" ht="34.5" x14ac:dyDescent="0.25">
      <c r="A36" s="849" t="s">
        <v>592</v>
      </c>
      <c r="B36" s="574">
        <v>8</v>
      </c>
      <c r="C36" s="575" t="s">
        <v>597</v>
      </c>
      <c r="D36" s="577"/>
      <c r="E36" s="437"/>
      <c r="F36" s="595" t="str">
        <f t="shared" si="14"/>
        <v/>
      </c>
      <c r="G36" s="596" t="str">
        <f t="shared" si="15"/>
        <v/>
      </c>
      <c r="H36" s="577"/>
      <c r="I36" s="437"/>
      <c r="J36" s="595" t="str">
        <f t="shared" si="16"/>
        <v/>
      </c>
      <c r="K36" s="596" t="str">
        <f t="shared" si="17"/>
        <v/>
      </c>
      <c r="L36" s="577"/>
      <c r="M36" s="846">
        <f t="shared" si="27"/>
        <v>0</v>
      </c>
      <c r="N36" s="597">
        <f t="shared" si="18"/>
        <v>0</v>
      </c>
      <c r="O36" s="598">
        <f t="shared" si="19"/>
        <v>0</v>
      </c>
      <c r="P36" s="577"/>
      <c r="Q36" s="437"/>
      <c r="R36" s="595" t="str">
        <f t="shared" si="20"/>
        <v/>
      </c>
      <c r="S36" s="596" t="str">
        <f t="shared" si="21"/>
        <v/>
      </c>
      <c r="T36" s="577"/>
      <c r="U36" s="437"/>
      <c r="V36" s="595" t="str">
        <f t="shared" si="22"/>
        <v/>
      </c>
      <c r="W36" s="596" t="str">
        <f t="shared" si="23"/>
        <v/>
      </c>
      <c r="X36" s="577"/>
      <c r="Y36" s="437"/>
      <c r="Z36" s="600"/>
      <c r="AA36" s="846">
        <f t="shared" si="24"/>
        <v>0</v>
      </c>
      <c r="AB36" s="597">
        <f t="shared" si="25"/>
        <v>0</v>
      </c>
      <c r="AC36" s="598">
        <f t="shared" si="26"/>
        <v>0</v>
      </c>
      <c r="AD36" s="599"/>
    </row>
    <row r="37" spans="1:30" ht="17.25" x14ac:dyDescent="0.25">
      <c r="A37" s="849" t="s">
        <v>592</v>
      </c>
      <c r="B37" s="574">
        <v>7</v>
      </c>
      <c r="C37" s="575" t="s">
        <v>598</v>
      </c>
      <c r="D37" s="577"/>
      <c r="E37" s="437"/>
      <c r="F37" s="595" t="str">
        <f t="shared" si="14"/>
        <v/>
      </c>
      <c r="G37" s="596" t="str">
        <f t="shared" si="15"/>
        <v/>
      </c>
      <c r="H37" s="577"/>
      <c r="I37" s="437"/>
      <c r="J37" s="595" t="str">
        <f t="shared" si="16"/>
        <v/>
      </c>
      <c r="K37" s="596" t="str">
        <f t="shared" si="17"/>
        <v/>
      </c>
      <c r="L37" s="577"/>
      <c r="M37" s="846">
        <f t="shared" si="27"/>
        <v>0</v>
      </c>
      <c r="N37" s="597">
        <f t="shared" si="18"/>
        <v>0</v>
      </c>
      <c r="O37" s="598">
        <f t="shared" si="19"/>
        <v>0</v>
      </c>
      <c r="P37" s="577"/>
      <c r="Q37" s="437"/>
      <c r="R37" s="595" t="str">
        <f t="shared" si="20"/>
        <v/>
      </c>
      <c r="S37" s="596" t="str">
        <f t="shared" si="21"/>
        <v/>
      </c>
      <c r="T37" s="577"/>
      <c r="U37" s="437"/>
      <c r="V37" s="595" t="str">
        <f t="shared" si="22"/>
        <v/>
      </c>
      <c r="W37" s="596" t="str">
        <f t="shared" si="23"/>
        <v/>
      </c>
      <c r="X37" s="577"/>
      <c r="Y37" s="437"/>
      <c r="Z37" s="600"/>
      <c r="AA37" s="846">
        <f t="shared" si="24"/>
        <v>0</v>
      </c>
      <c r="AB37" s="597">
        <f t="shared" si="25"/>
        <v>0</v>
      </c>
      <c r="AC37" s="598">
        <f t="shared" si="26"/>
        <v>0</v>
      </c>
      <c r="AD37" s="599"/>
    </row>
    <row r="38" spans="1:30" ht="17.25" x14ac:dyDescent="0.25">
      <c r="A38" s="849" t="s">
        <v>592</v>
      </c>
      <c r="B38" s="574">
        <v>7</v>
      </c>
      <c r="C38" s="575" t="s">
        <v>599</v>
      </c>
      <c r="D38" s="577"/>
      <c r="E38" s="437"/>
      <c r="F38" s="595" t="str">
        <f t="shared" si="14"/>
        <v/>
      </c>
      <c r="G38" s="596" t="str">
        <f t="shared" si="15"/>
        <v/>
      </c>
      <c r="H38" s="577"/>
      <c r="I38" s="437"/>
      <c r="J38" s="595" t="str">
        <f t="shared" si="16"/>
        <v/>
      </c>
      <c r="K38" s="596" t="str">
        <f t="shared" si="17"/>
        <v/>
      </c>
      <c r="L38" s="577"/>
      <c r="M38" s="846">
        <f t="shared" si="27"/>
        <v>0</v>
      </c>
      <c r="N38" s="597">
        <f t="shared" si="18"/>
        <v>0</v>
      </c>
      <c r="O38" s="598">
        <f t="shared" si="19"/>
        <v>0</v>
      </c>
      <c r="P38" s="577"/>
      <c r="Q38" s="437"/>
      <c r="R38" s="595" t="str">
        <f t="shared" si="20"/>
        <v/>
      </c>
      <c r="S38" s="596" t="str">
        <f t="shared" si="21"/>
        <v/>
      </c>
      <c r="T38" s="577"/>
      <c r="U38" s="437"/>
      <c r="V38" s="595" t="str">
        <f t="shared" si="22"/>
        <v/>
      </c>
      <c r="W38" s="596" t="str">
        <f t="shared" si="23"/>
        <v/>
      </c>
      <c r="X38" s="577"/>
      <c r="Y38" s="437"/>
      <c r="Z38" s="600"/>
      <c r="AA38" s="846">
        <f t="shared" si="24"/>
        <v>0</v>
      </c>
      <c r="AB38" s="597">
        <f t="shared" si="25"/>
        <v>0</v>
      </c>
      <c r="AC38" s="598">
        <f t="shared" si="26"/>
        <v>0</v>
      </c>
      <c r="AD38" s="599"/>
    </row>
    <row r="39" spans="1:30" ht="17.25" x14ac:dyDescent="0.25">
      <c r="A39" s="849" t="s">
        <v>592</v>
      </c>
      <c r="B39" s="574">
        <v>7</v>
      </c>
      <c r="C39" s="575" t="s">
        <v>600</v>
      </c>
      <c r="D39" s="577"/>
      <c r="E39" s="437"/>
      <c r="F39" s="595" t="str">
        <f t="shared" si="14"/>
        <v/>
      </c>
      <c r="G39" s="596" t="str">
        <f t="shared" si="15"/>
        <v/>
      </c>
      <c r="H39" s="577"/>
      <c r="I39" s="437"/>
      <c r="J39" s="595" t="str">
        <f t="shared" si="16"/>
        <v/>
      </c>
      <c r="K39" s="596" t="str">
        <f t="shared" si="17"/>
        <v/>
      </c>
      <c r="L39" s="577"/>
      <c r="M39" s="846">
        <f t="shared" si="27"/>
        <v>0</v>
      </c>
      <c r="N39" s="597">
        <f t="shared" si="18"/>
        <v>0</v>
      </c>
      <c r="O39" s="598">
        <f t="shared" si="19"/>
        <v>0</v>
      </c>
      <c r="P39" s="577"/>
      <c r="Q39" s="437"/>
      <c r="R39" s="595" t="str">
        <f t="shared" si="20"/>
        <v/>
      </c>
      <c r="S39" s="596" t="str">
        <f t="shared" si="21"/>
        <v/>
      </c>
      <c r="T39" s="577"/>
      <c r="U39" s="437"/>
      <c r="V39" s="595" t="str">
        <f t="shared" si="22"/>
        <v/>
      </c>
      <c r="W39" s="596" t="str">
        <f t="shared" si="23"/>
        <v/>
      </c>
      <c r="X39" s="577"/>
      <c r="Y39" s="437"/>
      <c r="Z39" s="600"/>
      <c r="AA39" s="846">
        <f t="shared" si="24"/>
        <v>0</v>
      </c>
      <c r="AB39" s="597">
        <f t="shared" si="25"/>
        <v>0</v>
      </c>
      <c r="AC39" s="598">
        <f t="shared" si="26"/>
        <v>0</v>
      </c>
      <c r="AD39" s="599"/>
    </row>
    <row r="40" spans="1:30" ht="17.25" x14ac:dyDescent="0.25">
      <c r="A40" s="849" t="s">
        <v>592</v>
      </c>
      <c r="B40" s="574">
        <v>7</v>
      </c>
      <c r="C40" s="575" t="s">
        <v>601</v>
      </c>
      <c r="D40" s="577"/>
      <c r="E40" s="437"/>
      <c r="F40" s="595" t="str">
        <f t="shared" si="14"/>
        <v/>
      </c>
      <c r="G40" s="596" t="str">
        <f t="shared" si="15"/>
        <v/>
      </c>
      <c r="H40" s="577"/>
      <c r="I40" s="437"/>
      <c r="J40" s="595" t="str">
        <f t="shared" si="16"/>
        <v/>
      </c>
      <c r="K40" s="596" t="str">
        <f t="shared" si="17"/>
        <v/>
      </c>
      <c r="L40" s="577"/>
      <c r="M40" s="846">
        <f t="shared" si="27"/>
        <v>0</v>
      </c>
      <c r="N40" s="597">
        <f t="shared" si="18"/>
        <v>0</v>
      </c>
      <c r="O40" s="598">
        <f t="shared" si="19"/>
        <v>0</v>
      </c>
      <c r="P40" s="577"/>
      <c r="Q40" s="437"/>
      <c r="R40" s="595" t="str">
        <f t="shared" si="20"/>
        <v/>
      </c>
      <c r="S40" s="596" t="str">
        <f t="shared" si="21"/>
        <v/>
      </c>
      <c r="T40" s="577"/>
      <c r="U40" s="437"/>
      <c r="V40" s="595" t="str">
        <f t="shared" si="22"/>
        <v/>
      </c>
      <c r="W40" s="596" t="str">
        <f t="shared" si="23"/>
        <v/>
      </c>
      <c r="X40" s="577"/>
      <c r="Y40" s="437"/>
      <c r="Z40" s="600"/>
      <c r="AA40" s="846">
        <f t="shared" si="24"/>
        <v>0</v>
      </c>
      <c r="AB40" s="597">
        <f t="shared" si="25"/>
        <v>0</v>
      </c>
      <c r="AC40" s="598">
        <f t="shared" si="26"/>
        <v>0</v>
      </c>
      <c r="AD40" s="599"/>
    </row>
    <row r="41" spans="1:30" ht="17.25" x14ac:dyDescent="0.25">
      <c r="A41" s="849" t="s">
        <v>592</v>
      </c>
      <c r="B41" s="574">
        <v>6</v>
      </c>
      <c r="C41" s="575" t="s">
        <v>602</v>
      </c>
      <c r="D41" s="577"/>
      <c r="E41" s="437"/>
      <c r="F41" s="595" t="str">
        <f t="shared" si="14"/>
        <v/>
      </c>
      <c r="G41" s="596" t="str">
        <f t="shared" si="15"/>
        <v/>
      </c>
      <c r="H41" s="577"/>
      <c r="I41" s="437"/>
      <c r="J41" s="595" t="str">
        <f t="shared" si="16"/>
        <v/>
      </c>
      <c r="K41" s="596" t="str">
        <f t="shared" si="17"/>
        <v/>
      </c>
      <c r="L41" s="577"/>
      <c r="M41" s="846">
        <f t="shared" si="27"/>
        <v>0</v>
      </c>
      <c r="N41" s="597">
        <f t="shared" si="18"/>
        <v>0</v>
      </c>
      <c r="O41" s="598">
        <f t="shared" si="19"/>
        <v>0</v>
      </c>
      <c r="P41" s="577"/>
      <c r="Q41" s="437"/>
      <c r="R41" s="595" t="str">
        <f t="shared" si="20"/>
        <v/>
      </c>
      <c r="S41" s="596" t="str">
        <f t="shared" si="21"/>
        <v/>
      </c>
      <c r="T41" s="577"/>
      <c r="U41" s="437"/>
      <c r="V41" s="595" t="str">
        <f t="shared" si="22"/>
        <v/>
      </c>
      <c r="W41" s="596" t="str">
        <f t="shared" si="23"/>
        <v/>
      </c>
      <c r="X41" s="577"/>
      <c r="Y41" s="437"/>
      <c r="Z41" s="600"/>
      <c r="AA41" s="846">
        <f t="shared" si="24"/>
        <v>0</v>
      </c>
      <c r="AB41" s="597">
        <f t="shared" si="25"/>
        <v>0</v>
      </c>
      <c r="AC41" s="598">
        <f t="shared" si="26"/>
        <v>0</v>
      </c>
      <c r="AD41" s="599"/>
    </row>
    <row r="42" spans="1:30" ht="34.5" x14ac:dyDescent="0.25">
      <c r="A42" s="849" t="s">
        <v>592</v>
      </c>
      <c r="B42" s="574">
        <v>6</v>
      </c>
      <c r="C42" s="575" t="s">
        <v>603</v>
      </c>
      <c r="D42" s="577"/>
      <c r="E42" s="437"/>
      <c r="F42" s="595" t="str">
        <f t="shared" si="14"/>
        <v/>
      </c>
      <c r="G42" s="596" t="str">
        <f t="shared" si="15"/>
        <v/>
      </c>
      <c r="H42" s="577"/>
      <c r="I42" s="437"/>
      <c r="J42" s="595" t="str">
        <f t="shared" si="16"/>
        <v/>
      </c>
      <c r="K42" s="596" t="str">
        <f t="shared" si="17"/>
        <v/>
      </c>
      <c r="L42" s="577"/>
      <c r="M42" s="846">
        <f t="shared" si="27"/>
        <v>0</v>
      </c>
      <c r="N42" s="597">
        <f t="shared" si="18"/>
        <v>0</v>
      </c>
      <c r="O42" s="598">
        <f t="shared" si="19"/>
        <v>0</v>
      </c>
      <c r="P42" s="577"/>
      <c r="Q42" s="437"/>
      <c r="R42" s="595" t="str">
        <f t="shared" si="20"/>
        <v/>
      </c>
      <c r="S42" s="596" t="str">
        <f t="shared" si="21"/>
        <v/>
      </c>
      <c r="T42" s="577"/>
      <c r="U42" s="437"/>
      <c r="V42" s="595" t="str">
        <f t="shared" si="22"/>
        <v/>
      </c>
      <c r="W42" s="596" t="str">
        <f t="shared" si="23"/>
        <v/>
      </c>
      <c r="X42" s="577"/>
      <c r="Y42" s="437"/>
      <c r="Z42" s="600"/>
      <c r="AA42" s="846">
        <f t="shared" si="24"/>
        <v>0</v>
      </c>
      <c r="AB42" s="597">
        <f t="shared" si="25"/>
        <v>0</v>
      </c>
      <c r="AC42" s="598">
        <f t="shared" si="26"/>
        <v>0</v>
      </c>
      <c r="AD42" s="599"/>
    </row>
    <row r="43" spans="1:30" ht="34.5" x14ac:dyDescent="0.25">
      <c r="A43" s="849" t="s">
        <v>592</v>
      </c>
      <c r="B43" s="574">
        <v>8</v>
      </c>
      <c r="C43" s="575" t="s">
        <v>604</v>
      </c>
      <c r="D43" s="577"/>
      <c r="E43" s="437"/>
      <c r="F43" s="595" t="str">
        <f t="shared" si="14"/>
        <v/>
      </c>
      <c r="G43" s="596" t="str">
        <f t="shared" si="15"/>
        <v/>
      </c>
      <c r="H43" s="577"/>
      <c r="I43" s="437"/>
      <c r="J43" s="595" t="str">
        <f t="shared" si="16"/>
        <v/>
      </c>
      <c r="K43" s="596" t="str">
        <f t="shared" si="17"/>
        <v/>
      </c>
      <c r="L43" s="577"/>
      <c r="M43" s="846">
        <f t="shared" si="27"/>
        <v>0</v>
      </c>
      <c r="N43" s="597">
        <f t="shared" si="18"/>
        <v>0</v>
      </c>
      <c r="O43" s="598">
        <f t="shared" si="19"/>
        <v>0</v>
      </c>
      <c r="P43" s="577"/>
      <c r="Q43" s="437"/>
      <c r="R43" s="595" t="str">
        <f t="shared" si="20"/>
        <v/>
      </c>
      <c r="S43" s="596" t="str">
        <f t="shared" si="21"/>
        <v/>
      </c>
      <c r="T43" s="577"/>
      <c r="U43" s="437"/>
      <c r="V43" s="595" t="str">
        <f t="shared" si="22"/>
        <v/>
      </c>
      <c r="W43" s="596" t="str">
        <f t="shared" si="23"/>
        <v/>
      </c>
      <c r="X43" s="577"/>
      <c r="Y43" s="437"/>
      <c r="Z43" s="600"/>
      <c r="AA43" s="846">
        <f t="shared" si="24"/>
        <v>0</v>
      </c>
      <c r="AB43" s="597">
        <f t="shared" si="25"/>
        <v>0</v>
      </c>
      <c r="AC43" s="598">
        <f t="shared" si="26"/>
        <v>0</v>
      </c>
      <c r="AD43" s="599"/>
    </row>
    <row r="44" spans="1:30" ht="17.25" x14ac:dyDescent="0.25">
      <c r="A44" s="849" t="s">
        <v>592</v>
      </c>
      <c r="B44" s="574">
        <v>9</v>
      </c>
      <c r="C44" s="575" t="s">
        <v>605</v>
      </c>
      <c r="D44" s="577"/>
      <c r="E44" s="437"/>
      <c r="F44" s="595" t="str">
        <f t="shared" si="14"/>
        <v/>
      </c>
      <c r="G44" s="596" t="str">
        <f t="shared" si="15"/>
        <v/>
      </c>
      <c r="H44" s="577"/>
      <c r="I44" s="437"/>
      <c r="J44" s="595" t="str">
        <f t="shared" si="16"/>
        <v/>
      </c>
      <c r="K44" s="596" t="str">
        <f t="shared" si="17"/>
        <v/>
      </c>
      <c r="L44" s="577"/>
      <c r="M44" s="846">
        <f t="shared" si="27"/>
        <v>0</v>
      </c>
      <c r="N44" s="597">
        <f t="shared" si="18"/>
        <v>0</v>
      </c>
      <c r="O44" s="598">
        <f t="shared" si="19"/>
        <v>0</v>
      </c>
      <c r="P44" s="577"/>
      <c r="Q44" s="437"/>
      <c r="R44" s="595" t="str">
        <f t="shared" si="20"/>
        <v/>
      </c>
      <c r="S44" s="596" t="str">
        <f t="shared" si="21"/>
        <v/>
      </c>
      <c r="T44" s="577"/>
      <c r="U44" s="437"/>
      <c r="V44" s="595" t="str">
        <f t="shared" si="22"/>
        <v/>
      </c>
      <c r="W44" s="596" t="str">
        <f t="shared" si="23"/>
        <v/>
      </c>
      <c r="X44" s="577"/>
      <c r="Y44" s="437"/>
      <c r="Z44" s="600"/>
      <c r="AA44" s="846">
        <f t="shared" si="24"/>
        <v>0</v>
      </c>
      <c r="AB44" s="597">
        <f t="shared" si="25"/>
        <v>0</v>
      </c>
      <c r="AC44" s="598">
        <f t="shared" si="26"/>
        <v>0</v>
      </c>
      <c r="AD44" s="599"/>
    </row>
    <row r="45" spans="1:30" ht="17.25" x14ac:dyDescent="0.25">
      <c r="A45" s="849" t="s">
        <v>592</v>
      </c>
      <c r="B45" s="574">
        <v>9</v>
      </c>
      <c r="C45" s="575" t="s">
        <v>606</v>
      </c>
      <c r="D45" s="577"/>
      <c r="E45" s="437"/>
      <c r="F45" s="595" t="str">
        <f t="shared" si="14"/>
        <v/>
      </c>
      <c r="G45" s="596" t="str">
        <f t="shared" si="15"/>
        <v/>
      </c>
      <c r="H45" s="577"/>
      <c r="I45" s="437"/>
      <c r="J45" s="595" t="str">
        <f t="shared" si="16"/>
        <v/>
      </c>
      <c r="K45" s="596" t="str">
        <f t="shared" si="17"/>
        <v/>
      </c>
      <c r="L45" s="577"/>
      <c r="M45" s="846">
        <f t="shared" si="27"/>
        <v>0</v>
      </c>
      <c r="N45" s="597">
        <f t="shared" si="18"/>
        <v>0</v>
      </c>
      <c r="O45" s="598">
        <f t="shared" si="19"/>
        <v>0</v>
      </c>
      <c r="P45" s="577"/>
      <c r="Q45" s="437"/>
      <c r="R45" s="595" t="str">
        <f t="shared" si="20"/>
        <v/>
      </c>
      <c r="S45" s="596" t="str">
        <f t="shared" si="21"/>
        <v/>
      </c>
      <c r="T45" s="577"/>
      <c r="U45" s="437"/>
      <c r="V45" s="595" t="str">
        <f t="shared" si="22"/>
        <v/>
      </c>
      <c r="W45" s="596" t="str">
        <f t="shared" si="23"/>
        <v/>
      </c>
      <c r="X45" s="577"/>
      <c r="Y45" s="437"/>
      <c r="Z45" s="600"/>
      <c r="AA45" s="846">
        <f t="shared" si="24"/>
        <v>0</v>
      </c>
      <c r="AB45" s="597">
        <f t="shared" si="25"/>
        <v>0</v>
      </c>
      <c r="AC45" s="598">
        <f t="shared" si="26"/>
        <v>0</v>
      </c>
      <c r="AD45" s="599"/>
    </row>
    <row r="46" spans="1:30" ht="17.25" x14ac:dyDescent="0.25">
      <c r="A46" s="849" t="s">
        <v>592</v>
      </c>
      <c r="B46" s="574">
        <v>9</v>
      </c>
      <c r="C46" s="575" t="s">
        <v>607</v>
      </c>
      <c r="D46" s="577"/>
      <c r="E46" s="437"/>
      <c r="F46" s="595" t="str">
        <f t="shared" si="14"/>
        <v/>
      </c>
      <c r="G46" s="596" t="str">
        <f t="shared" si="15"/>
        <v/>
      </c>
      <c r="H46" s="577"/>
      <c r="I46" s="437"/>
      <c r="J46" s="595" t="str">
        <f t="shared" si="16"/>
        <v/>
      </c>
      <c r="K46" s="596" t="str">
        <f t="shared" si="17"/>
        <v/>
      </c>
      <c r="L46" s="577"/>
      <c r="M46" s="846">
        <f t="shared" si="27"/>
        <v>0</v>
      </c>
      <c r="N46" s="597">
        <f t="shared" si="18"/>
        <v>0</v>
      </c>
      <c r="O46" s="598">
        <f t="shared" si="19"/>
        <v>0</v>
      </c>
      <c r="P46" s="577"/>
      <c r="Q46" s="437"/>
      <c r="R46" s="595" t="str">
        <f t="shared" si="20"/>
        <v/>
      </c>
      <c r="S46" s="596" t="str">
        <f t="shared" si="21"/>
        <v/>
      </c>
      <c r="T46" s="577"/>
      <c r="U46" s="437"/>
      <c r="V46" s="595" t="str">
        <f t="shared" si="22"/>
        <v/>
      </c>
      <c r="W46" s="596" t="str">
        <f t="shared" si="23"/>
        <v/>
      </c>
      <c r="X46" s="577"/>
      <c r="Y46" s="437"/>
      <c r="Z46" s="600"/>
      <c r="AA46" s="846">
        <f t="shared" si="24"/>
        <v>0</v>
      </c>
      <c r="AB46" s="597">
        <f t="shared" si="25"/>
        <v>0</v>
      </c>
      <c r="AC46" s="598">
        <f t="shared" si="26"/>
        <v>0</v>
      </c>
      <c r="AD46" s="599"/>
    </row>
    <row r="47" spans="1:30" ht="17.25" x14ac:dyDescent="0.25">
      <c r="A47" s="849" t="s">
        <v>592</v>
      </c>
      <c r="B47" s="574">
        <v>9</v>
      </c>
      <c r="C47" s="575" t="s">
        <v>608</v>
      </c>
      <c r="D47" s="577"/>
      <c r="E47" s="437"/>
      <c r="F47" s="595" t="str">
        <f t="shared" si="14"/>
        <v/>
      </c>
      <c r="G47" s="596" t="str">
        <f t="shared" si="15"/>
        <v/>
      </c>
      <c r="H47" s="577"/>
      <c r="I47" s="437"/>
      <c r="J47" s="595" t="str">
        <f t="shared" si="16"/>
        <v/>
      </c>
      <c r="K47" s="596" t="str">
        <f t="shared" si="17"/>
        <v/>
      </c>
      <c r="L47" s="577"/>
      <c r="M47" s="846">
        <f t="shared" si="27"/>
        <v>0</v>
      </c>
      <c r="N47" s="597">
        <f t="shared" si="18"/>
        <v>0</v>
      </c>
      <c r="O47" s="598">
        <f t="shared" si="19"/>
        <v>0</v>
      </c>
      <c r="P47" s="577"/>
      <c r="Q47" s="437"/>
      <c r="R47" s="595" t="str">
        <f t="shared" si="20"/>
        <v/>
      </c>
      <c r="S47" s="596" t="str">
        <f t="shared" si="21"/>
        <v/>
      </c>
      <c r="T47" s="577"/>
      <c r="U47" s="437"/>
      <c r="V47" s="595" t="str">
        <f t="shared" si="22"/>
        <v/>
      </c>
      <c r="W47" s="596" t="str">
        <f t="shared" si="23"/>
        <v/>
      </c>
      <c r="X47" s="577"/>
      <c r="Y47" s="437"/>
      <c r="Z47" s="600"/>
      <c r="AA47" s="846">
        <f t="shared" si="24"/>
        <v>0</v>
      </c>
      <c r="AB47" s="597">
        <f t="shared" si="25"/>
        <v>0</v>
      </c>
      <c r="AC47" s="598">
        <f t="shared" si="26"/>
        <v>0</v>
      </c>
      <c r="AD47" s="599"/>
    </row>
    <row r="48" spans="1:30" ht="17.25" x14ac:dyDescent="0.25">
      <c r="A48" s="849" t="s">
        <v>592</v>
      </c>
      <c r="B48" s="574">
        <v>9</v>
      </c>
      <c r="C48" s="575" t="s">
        <v>609</v>
      </c>
      <c r="D48" s="577"/>
      <c r="E48" s="437"/>
      <c r="F48" s="595" t="str">
        <f t="shared" si="14"/>
        <v/>
      </c>
      <c r="G48" s="596" t="str">
        <f t="shared" si="15"/>
        <v/>
      </c>
      <c r="H48" s="577"/>
      <c r="I48" s="437"/>
      <c r="J48" s="595" t="str">
        <f t="shared" si="16"/>
        <v/>
      </c>
      <c r="K48" s="596" t="str">
        <f t="shared" si="17"/>
        <v/>
      </c>
      <c r="L48" s="577"/>
      <c r="M48" s="846">
        <f t="shared" si="27"/>
        <v>0</v>
      </c>
      <c r="N48" s="597">
        <f t="shared" si="18"/>
        <v>0</v>
      </c>
      <c r="O48" s="598">
        <f t="shared" si="19"/>
        <v>0</v>
      </c>
      <c r="P48" s="577"/>
      <c r="Q48" s="437"/>
      <c r="R48" s="595" t="str">
        <f t="shared" si="20"/>
        <v/>
      </c>
      <c r="S48" s="596" t="str">
        <f t="shared" si="21"/>
        <v/>
      </c>
      <c r="T48" s="577"/>
      <c r="U48" s="437"/>
      <c r="V48" s="595" t="str">
        <f t="shared" si="22"/>
        <v/>
      </c>
      <c r="W48" s="596" t="str">
        <f t="shared" si="23"/>
        <v/>
      </c>
      <c r="X48" s="577"/>
      <c r="Y48" s="437"/>
      <c r="Z48" s="600"/>
      <c r="AA48" s="846">
        <f t="shared" si="24"/>
        <v>0</v>
      </c>
      <c r="AB48" s="597">
        <f t="shared" si="25"/>
        <v>0</v>
      </c>
      <c r="AC48" s="598">
        <f t="shared" si="26"/>
        <v>0</v>
      </c>
      <c r="AD48" s="599"/>
    </row>
    <row r="49" spans="1:30" ht="17.25" x14ac:dyDescent="0.25">
      <c r="A49" s="849" t="s">
        <v>592</v>
      </c>
      <c r="B49" s="574">
        <v>9</v>
      </c>
      <c r="C49" s="575" t="s">
        <v>610</v>
      </c>
      <c r="D49" s="577"/>
      <c r="E49" s="437"/>
      <c r="F49" s="595" t="str">
        <f t="shared" si="14"/>
        <v/>
      </c>
      <c r="G49" s="596" t="str">
        <f t="shared" si="15"/>
        <v/>
      </c>
      <c r="H49" s="577"/>
      <c r="I49" s="437"/>
      <c r="J49" s="595" t="str">
        <f t="shared" si="16"/>
        <v/>
      </c>
      <c r="K49" s="596" t="str">
        <f t="shared" si="17"/>
        <v/>
      </c>
      <c r="L49" s="577"/>
      <c r="M49" s="846">
        <f t="shared" si="27"/>
        <v>0</v>
      </c>
      <c r="N49" s="597">
        <f t="shared" si="18"/>
        <v>0</v>
      </c>
      <c r="O49" s="598">
        <f t="shared" si="19"/>
        <v>0</v>
      </c>
      <c r="P49" s="577"/>
      <c r="Q49" s="437"/>
      <c r="R49" s="595" t="str">
        <f t="shared" si="20"/>
        <v/>
      </c>
      <c r="S49" s="596" t="str">
        <f t="shared" si="21"/>
        <v/>
      </c>
      <c r="T49" s="577"/>
      <c r="U49" s="437"/>
      <c r="V49" s="595" t="str">
        <f t="shared" si="22"/>
        <v/>
      </c>
      <c r="W49" s="596" t="str">
        <f t="shared" si="23"/>
        <v/>
      </c>
      <c r="X49" s="577"/>
      <c r="Y49" s="437"/>
      <c r="Z49" s="600"/>
      <c r="AA49" s="846">
        <f t="shared" si="24"/>
        <v>0</v>
      </c>
      <c r="AB49" s="597">
        <f t="shared" si="25"/>
        <v>0</v>
      </c>
      <c r="AC49" s="598">
        <f t="shared" si="26"/>
        <v>0</v>
      </c>
      <c r="AD49" s="599"/>
    </row>
    <row r="50" spans="1:30" ht="17.25" x14ac:dyDescent="0.25">
      <c r="A50" s="849" t="s">
        <v>592</v>
      </c>
      <c r="B50" s="574">
        <v>9</v>
      </c>
      <c r="C50" s="575" t="s">
        <v>611</v>
      </c>
      <c r="D50" s="577"/>
      <c r="E50" s="437"/>
      <c r="F50" s="595" t="str">
        <f t="shared" si="14"/>
        <v/>
      </c>
      <c r="G50" s="596" t="str">
        <f t="shared" si="15"/>
        <v/>
      </c>
      <c r="H50" s="577"/>
      <c r="I50" s="437"/>
      <c r="J50" s="595" t="str">
        <f t="shared" si="16"/>
        <v/>
      </c>
      <c r="K50" s="596" t="str">
        <f t="shared" si="17"/>
        <v/>
      </c>
      <c r="L50" s="577"/>
      <c r="M50" s="846">
        <f t="shared" si="27"/>
        <v>0</v>
      </c>
      <c r="N50" s="597">
        <f t="shared" si="18"/>
        <v>0</v>
      </c>
      <c r="O50" s="598">
        <f t="shared" si="19"/>
        <v>0</v>
      </c>
      <c r="P50" s="577"/>
      <c r="Q50" s="437"/>
      <c r="R50" s="595" t="str">
        <f t="shared" si="20"/>
        <v/>
      </c>
      <c r="S50" s="596" t="str">
        <f t="shared" si="21"/>
        <v/>
      </c>
      <c r="T50" s="577"/>
      <c r="U50" s="437"/>
      <c r="V50" s="595" t="str">
        <f t="shared" si="22"/>
        <v/>
      </c>
      <c r="W50" s="596" t="str">
        <f t="shared" si="23"/>
        <v/>
      </c>
      <c r="X50" s="577"/>
      <c r="Y50" s="437"/>
      <c r="Z50" s="600"/>
      <c r="AA50" s="846">
        <f t="shared" si="24"/>
        <v>0</v>
      </c>
      <c r="AB50" s="597">
        <f t="shared" si="25"/>
        <v>0</v>
      </c>
      <c r="AC50" s="598">
        <f t="shared" si="26"/>
        <v>0</v>
      </c>
      <c r="AD50" s="599"/>
    </row>
    <row r="51" spans="1:30" ht="17.25" x14ac:dyDescent="0.25">
      <c r="A51" s="849" t="s">
        <v>592</v>
      </c>
      <c r="B51" s="574">
        <v>10</v>
      </c>
      <c r="C51" s="575" t="s">
        <v>612</v>
      </c>
      <c r="D51" s="577"/>
      <c r="E51" s="437"/>
      <c r="F51" s="595" t="str">
        <f t="shared" si="14"/>
        <v/>
      </c>
      <c r="G51" s="596" t="str">
        <f t="shared" si="15"/>
        <v/>
      </c>
      <c r="H51" s="577"/>
      <c r="I51" s="437"/>
      <c r="J51" s="595" t="str">
        <f t="shared" si="16"/>
        <v/>
      </c>
      <c r="K51" s="596" t="str">
        <f t="shared" si="17"/>
        <v/>
      </c>
      <c r="L51" s="577"/>
      <c r="M51" s="846">
        <f t="shared" si="27"/>
        <v>0</v>
      </c>
      <c r="N51" s="597">
        <f t="shared" si="18"/>
        <v>0</v>
      </c>
      <c r="O51" s="598">
        <f t="shared" si="19"/>
        <v>0</v>
      </c>
      <c r="P51" s="577"/>
      <c r="Q51" s="437"/>
      <c r="R51" s="595" t="str">
        <f t="shared" si="20"/>
        <v/>
      </c>
      <c r="S51" s="596" t="str">
        <f t="shared" si="21"/>
        <v/>
      </c>
      <c r="T51" s="577"/>
      <c r="U51" s="437"/>
      <c r="V51" s="595" t="str">
        <f t="shared" si="22"/>
        <v/>
      </c>
      <c r="W51" s="596" t="str">
        <f t="shared" si="23"/>
        <v/>
      </c>
      <c r="X51" s="577"/>
      <c r="Y51" s="437"/>
      <c r="Z51" s="600"/>
      <c r="AA51" s="846">
        <f t="shared" si="24"/>
        <v>0</v>
      </c>
      <c r="AB51" s="597">
        <f t="shared" si="25"/>
        <v>0</v>
      </c>
      <c r="AC51" s="598">
        <f t="shared" si="26"/>
        <v>0</v>
      </c>
      <c r="AD51" s="599"/>
    </row>
    <row r="52" spans="1:30" ht="17.25" x14ac:dyDescent="0.25">
      <c r="A52" s="849" t="s">
        <v>592</v>
      </c>
      <c r="B52" s="574">
        <v>11</v>
      </c>
      <c r="C52" s="575" t="s">
        <v>613</v>
      </c>
      <c r="D52" s="577"/>
      <c r="E52" s="437"/>
      <c r="F52" s="595" t="str">
        <f t="shared" si="14"/>
        <v/>
      </c>
      <c r="G52" s="596" t="str">
        <f t="shared" si="15"/>
        <v/>
      </c>
      <c r="H52" s="577"/>
      <c r="I52" s="437"/>
      <c r="J52" s="595" t="str">
        <f t="shared" si="16"/>
        <v/>
      </c>
      <c r="K52" s="596" t="str">
        <f t="shared" si="17"/>
        <v/>
      </c>
      <c r="L52" s="577"/>
      <c r="M52" s="846">
        <f t="shared" si="27"/>
        <v>0</v>
      </c>
      <c r="N52" s="597">
        <f t="shared" si="18"/>
        <v>0</v>
      </c>
      <c r="O52" s="598">
        <f t="shared" si="19"/>
        <v>0</v>
      </c>
      <c r="P52" s="577"/>
      <c r="Q52" s="437"/>
      <c r="R52" s="595" t="str">
        <f t="shared" si="20"/>
        <v/>
      </c>
      <c r="S52" s="596" t="str">
        <f t="shared" si="21"/>
        <v/>
      </c>
      <c r="T52" s="577"/>
      <c r="U52" s="437"/>
      <c r="V52" s="595" t="str">
        <f t="shared" si="22"/>
        <v/>
      </c>
      <c r="W52" s="596" t="str">
        <f t="shared" si="23"/>
        <v/>
      </c>
      <c r="X52" s="577"/>
      <c r="Y52" s="437"/>
      <c r="Z52" s="600"/>
      <c r="AA52" s="846">
        <f t="shared" si="24"/>
        <v>0</v>
      </c>
      <c r="AB52" s="597">
        <f t="shared" si="25"/>
        <v>0</v>
      </c>
      <c r="AC52" s="598">
        <f t="shared" si="26"/>
        <v>0</v>
      </c>
      <c r="AD52" s="599"/>
    </row>
    <row r="53" spans="1:30" ht="17.25" x14ac:dyDescent="0.25">
      <c r="A53" s="849" t="s">
        <v>592</v>
      </c>
      <c r="B53" s="574">
        <v>11</v>
      </c>
      <c r="C53" s="575" t="s">
        <v>614</v>
      </c>
      <c r="D53" s="577"/>
      <c r="E53" s="437"/>
      <c r="F53" s="595" t="str">
        <f t="shared" si="14"/>
        <v/>
      </c>
      <c r="G53" s="596" t="str">
        <f t="shared" si="15"/>
        <v/>
      </c>
      <c r="H53" s="577"/>
      <c r="I53" s="437"/>
      <c r="J53" s="595" t="str">
        <f t="shared" si="16"/>
        <v/>
      </c>
      <c r="K53" s="596" t="str">
        <f t="shared" si="17"/>
        <v/>
      </c>
      <c r="L53" s="577"/>
      <c r="M53" s="846">
        <f t="shared" si="27"/>
        <v>0</v>
      </c>
      <c r="N53" s="597">
        <f t="shared" si="18"/>
        <v>0</v>
      </c>
      <c r="O53" s="598">
        <f t="shared" si="19"/>
        <v>0</v>
      </c>
      <c r="P53" s="577"/>
      <c r="Q53" s="437"/>
      <c r="R53" s="595" t="str">
        <f t="shared" si="20"/>
        <v/>
      </c>
      <c r="S53" s="596" t="str">
        <f t="shared" si="21"/>
        <v/>
      </c>
      <c r="T53" s="577"/>
      <c r="U53" s="437"/>
      <c r="V53" s="595" t="str">
        <f t="shared" si="22"/>
        <v/>
      </c>
      <c r="W53" s="596" t="str">
        <f t="shared" si="23"/>
        <v/>
      </c>
      <c r="X53" s="577"/>
      <c r="Y53" s="437"/>
      <c r="Z53" s="600"/>
      <c r="AA53" s="846">
        <f t="shared" si="24"/>
        <v>0</v>
      </c>
      <c r="AB53" s="597">
        <f t="shared" si="25"/>
        <v>0</v>
      </c>
      <c r="AC53" s="598">
        <f t="shared" si="26"/>
        <v>0</v>
      </c>
      <c r="AD53" s="599"/>
    </row>
    <row r="54" spans="1:30" ht="17.25" x14ac:dyDescent="0.25">
      <c r="A54" s="849" t="s">
        <v>592</v>
      </c>
      <c r="B54" s="574">
        <v>13</v>
      </c>
      <c r="C54" s="575" t="s">
        <v>615</v>
      </c>
      <c r="D54" s="577"/>
      <c r="E54" s="437"/>
      <c r="F54" s="595" t="str">
        <f t="shared" si="14"/>
        <v/>
      </c>
      <c r="G54" s="596" t="str">
        <f t="shared" si="15"/>
        <v/>
      </c>
      <c r="H54" s="577"/>
      <c r="I54" s="437"/>
      <c r="J54" s="595" t="str">
        <f t="shared" si="16"/>
        <v/>
      </c>
      <c r="K54" s="596" t="str">
        <f t="shared" si="17"/>
        <v/>
      </c>
      <c r="L54" s="577"/>
      <c r="M54" s="846">
        <f t="shared" si="27"/>
        <v>0</v>
      </c>
      <c r="N54" s="597">
        <f t="shared" si="18"/>
        <v>0</v>
      </c>
      <c r="O54" s="598">
        <f t="shared" si="19"/>
        <v>0</v>
      </c>
      <c r="P54" s="577"/>
      <c r="Q54" s="437"/>
      <c r="R54" s="595" t="str">
        <f t="shared" si="20"/>
        <v/>
      </c>
      <c r="S54" s="596" t="str">
        <f t="shared" si="21"/>
        <v/>
      </c>
      <c r="T54" s="577"/>
      <c r="U54" s="437"/>
      <c r="V54" s="595" t="str">
        <f t="shared" si="22"/>
        <v/>
      </c>
      <c r="W54" s="596" t="str">
        <f t="shared" si="23"/>
        <v/>
      </c>
      <c r="X54" s="577"/>
      <c r="Y54" s="437"/>
      <c r="Z54" s="600"/>
      <c r="AA54" s="846">
        <f t="shared" si="24"/>
        <v>0</v>
      </c>
      <c r="AB54" s="597">
        <f t="shared" si="25"/>
        <v>0</v>
      </c>
      <c r="AC54" s="598">
        <f t="shared" si="26"/>
        <v>0</v>
      </c>
      <c r="AD54" s="599"/>
    </row>
    <row r="55" spans="1:30" ht="17.25" x14ac:dyDescent="0.25">
      <c r="A55" s="849" t="s">
        <v>592</v>
      </c>
      <c r="B55" s="574">
        <v>14</v>
      </c>
      <c r="C55" s="575" t="s">
        <v>616</v>
      </c>
      <c r="D55" s="577"/>
      <c r="E55" s="437"/>
      <c r="F55" s="595" t="str">
        <f t="shared" si="14"/>
        <v/>
      </c>
      <c r="G55" s="596" t="str">
        <f t="shared" si="15"/>
        <v/>
      </c>
      <c r="H55" s="577"/>
      <c r="I55" s="437"/>
      <c r="J55" s="595" t="str">
        <f t="shared" si="16"/>
        <v/>
      </c>
      <c r="K55" s="596" t="str">
        <f t="shared" si="17"/>
        <v/>
      </c>
      <c r="L55" s="577"/>
      <c r="M55" s="846">
        <f t="shared" si="27"/>
        <v>0</v>
      </c>
      <c r="N55" s="597">
        <f t="shared" si="18"/>
        <v>0</v>
      </c>
      <c r="O55" s="598">
        <f t="shared" si="19"/>
        <v>0</v>
      </c>
      <c r="P55" s="577"/>
      <c r="Q55" s="437"/>
      <c r="R55" s="595" t="str">
        <f t="shared" si="20"/>
        <v/>
      </c>
      <c r="S55" s="596" t="str">
        <f t="shared" si="21"/>
        <v/>
      </c>
      <c r="T55" s="577"/>
      <c r="U55" s="437"/>
      <c r="V55" s="595" t="str">
        <f t="shared" si="22"/>
        <v/>
      </c>
      <c r="W55" s="596" t="str">
        <f t="shared" si="23"/>
        <v/>
      </c>
      <c r="X55" s="577"/>
      <c r="Y55" s="437"/>
      <c r="Z55" s="600"/>
      <c r="AA55" s="846">
        <f t="shared" si="24"/>
        <v>0</v>
      </c>
      <c r="AB55" s="597">
        <f t="shared" si="25"/>
        <v>0</v>
      </c>
      <c r="AC55" s="598">
        <f t="shared" si="26"/>
        <v>0</v>
      </c>
      <c r="AD55" s="599"/>
    </row>
    <row r="56" spans="1:30" ht="17.25" x14ac:dyDescent="0.25">
      <c r="A56" s="849" t="s">
        <v>592</v>
      </c>
      <c r="B56" s="574">
        <v>15</v>
      </c>
      <c r="C56" s="575" t="s">
        <v>617</v>
      </c>
      <c r="D56" s="577"/>
      <c r="E56" s="437"/>
      <c r="F56" s="595" t="str">
        <f t="shared" si="14"/>
        <v/>
      </c>
      <c r="G56" s="596" t="str">
        <f t="shared" si="15"/>
        <v/>
      </c>
      <c r="H56" s="577"/>
      <c r="I56" s="437"/>
      <c r="J56" s="595" t="str">
        <f t="shared" si="16"/>
        <v/>
      </c>
      <c r="K56" s="596" t="str">
        <f t="shared" si="17"/>
        <v/>
      </c>
      <c r="L56" s="577"/>
      <c r="M56" s="846">
        <f t="shared" si="27"/>
        <v>0</v>
      </c>
      <c r="N56" s="597">
        <f t="shared" si="18"/>
        <v>0</v>
      </c>
      <c r="O56" s="598">
        <f t="shared" si="19"/>
        <v>0</v>
      </c>
      <c r="P56" s="577"/>
      <c r="Q56" s="437"/>
      <c r="R56" s="595" t="str">
        <f t="shared" si="20"/>
        <v/>
      </c>
      <c r="S56" s="596" t="str">
        <f t="shared" si="21"/>
        <v/>
      </c>
      <c r="T56" s="577"/>
      <c r="U56" s="437"/>
      <c r="V56" s="595" t="str">
        <f t="shared" si="22"/>
        <v/>
      </c>
      <c r="W56" s="596" t="str">
        <f t="shared" si="23"/>
        <v/>
      </c>
      <c r="X56" s="577"/>
      <c r="Y56" s="437"/>
      <c r="Z56" s="600"/>
      <c r="AA56" s="846">
        <f t="shared" si="24"/>
        <v>0</v>
      </c>
      <c r="AB56" s="597">
        <f t="shared" si="25"/>
        <v>0</v>
      </c>
      <c r="AC56" s="598">
        <f t="shared" si="26"/>
        <v>0</v>
      </c>
      <c r="AD56" s="599"/>
    </row>
    <row r="57" spans="1:30" ht="17.25" x14ac:dyDescent="0.25">
      <c r="A57" s="849" t="s">
        <v>592</v>
      </c>
      <c r="B57" s="574">
        <v>15</v>
      </c>
      <c r="C57" s="575" t="s">
        <v>618</v>
      </c>
      <c r="D57" s="577"/>
      <c r="E57" s="437"/>
      <c r="F57" s="595" t="str">
        <f t="shared" si="14"/>
        <v/>
      </c>
      <c r="G57" s="596" t="str">
        <f t="shared" si="15"/>
        <v/>
      </c>
      <c r="H57" s="577"/>
      <c r="I57" s="437"/>
      <c r="J57" s="595" t="str">
        <f t="shared" si="16"/>
        <v/>
      </c>
      <c r="K57" s="596" t="str">
        <f t="shared" si="17"/>
        <v/>
      </c>
      <c r="L57" s="577"/>
      <c r="M57" s="846">
        <f t="shared" si="27"/>
        <v>0</v>
      </c>
      <c r="N57" s="597">
        <f t="shared" si="18"/>
        <v>0</v>
      </c>
      <c r="O57" s="598">
        <f t="shared" si="19"/>
        <v>0</v>
      </c>
      <c r="P57" s="577"/>
      <c r="Q57" s="437"/>
      <c r="R57" s="595" t="str">
        <f t="shared" si="20"/>
        <v/>
      </c>
      <c r="S57" s="596" t="str">
        <f t="shared" si="21"/>
        <v/>
      </c>
      <c r="T57" s="577"/>
      <c r="U57" s="437"/>
      <c r="V57" s="595" t="str">
        <f t="shared" si="22"/>
        <v/>
      </c>
      <c r="W57" s="596" t="str">
        <f t="shared" si="23"/>
        <v/>
      </c>
      <c r="X57" s="577"/>
      <c r="Y57" s="437"/>
      <c r="Z57" s="600"/>
      <c r="AA57" s="846">
        <f t="shared" si="24"/>
        <v>0</v>
      </c>
      <c r="AB57" s="597">
        <f t="shared" si="25"/>
        <v>0</v>
      </c>
      <c r="AC57" s="598">
        <f t="shared" si="26"/>
        <v>0</v>
      </c>
      <c r="AD57" s="599"/>
    </row>
    <row r="58" spans="1:30" ht="17.25" x14ac:dyDescent="0.25">
      <c r="A58" s="849" t="s">
        <v>592</v>
      </c>
      <c r="B58" s="574">
        <v>15</v>
      </c>
      <c r="C58" s="575" t="s">
        <v>619</v>
      </c>
      <c r="D58" s="577"/>
      <c r="E58" s="437"/>
      <c r="F58" s="595" t="str">
        <f t="shared" si="14"/>
        <v/>
      </c>
      <c r="G58" s="596" t="str">
        <f t="shared" si="15"/>
        <v/>
      </c>
      <c r="H58" s="577"/>
      <c r="I58" s="437"/>
      <c r="J58" s="595" t="str">
        <f t="shared" si="16"/>
        <v/>
      </c>
      <c r="K58" s="596" t="str">
        <f t="shared" si="17"/>
        <v/>
      </c>
      <c r="L58" s="577"/>
      <c r="M58" s="846">
        <f t="shared" si="27"/>
        <v>0</v>
      </c>
      <c r="N58" s="597">
        <f t="shared" si="18"/>
        <v>0</v>
      </c>
      <c r="O58" s="598">
        <f t="shared" si="19"/>
        <v>0</v>
      </c>
      <c r="P58" s="577"/>
      <c r="Q58" s="437"/>
      <c r="R58" s="595" t="str">
        <f t="shared" si="20"/>
        <v/>
      </c>
      <c r="S58" s="596" t="str">
        <f t="shared" si="21"/>
        <v/>
      </c>
      <c r="T58" s="577"/>
      <c r="U58" s="437"/>
      <c r="V58" s="595" t="str">
        <f t="shared" si="22"/>
        <v/>
      </c>
      <c r="W58" s="596" t="str">
        <f t="shared" si="23"/>
        <v/>
      </c>
      <c r="X58" s="577"/>
      <c r="Y58" s="437"/>
      <c r="Z58" s="600"/>
      <c r="AA58" s="846">
        <f t="shared" si="24"/>
        <v>0</v>
      </c>
      <c r="AB58" s="597">
        <f t="shared" si="25"/>
        <v>0</v>
      </c>
      <c r="AC58" s="598">
        <f t="shared" si="26"/>
        <v>0</v>
      </c>
      <c r="AD58" s="599"/>
    </row>
    <row r="59" spans="1:30" ht="17.25" x14ac:dyDescent="0.25">
      <c r="A59" s="849" t="s">
        <v>592</v>
      </c>
      <c r="B59" s="574">
        <v>15</v>
      </c>
      <c r="C59" s="575" t="s">
        <v>620</v>
      </c>
      <c r="D59" s="577"/>
      <c r="E59" s="437"/>
      <c r="F59" s="595" t="str">
        <f t="shared" si="14"/>
        <v/>
      </c>
      <c r="G59" s="596" t="str">
        <f t="shared" si="15"/>
        <v/>
      </c>
      <c r="H59" s="577"/>
      <c r="I59" s="437"/>
      <c r="J59" s="595" t="str">
        <f t="shared" si="16"/>
        <v/>
      </c>
      <c r="K59" s="596" t="str">
        <f t="shared" si="17"/>
        <v/>
      </c>
      <c r="L59" s="577"/>
      <c r="M59" s="846">
        <f t="shared" si="27"/>
        <v>0</v>
      </c>
      <c r="N59" s="597">
        <f t="shared" si="18"/>
        <v>0</v>
      </c>
      <c r="O59" s="598">
        <f t="shared" si="19"/>
        <v>0</v>
      </c>
      <c r="P59" s="577"/>
      <c r="Q59" s="437"/>
      <c r="R59" s="595" t="str">
        <f t="shared" si="20"/>
        <v/>
      </c>
      <c r="S59" s="596" t="str">
        <f t="shared" si="21"/>
        <v/>
      </c>
      <c r="T59" s="577"/>
      <c r="U59" s="437"/>
      <c r="V59" s="595" t="str">
        <f t="shared" si="22"/>
        <v/>
      </c>
      <c r="W59" s="596" t="str">
        <f t="shared" si="23"/>
        <v/>
      </c>
      <c r="X59" s="577"/>
      <c r="Y59" s="437"/>
      <c r="Z59" s="600"/>
      <c r="AA59" s="846">
        <f t="shared" si="24"/>
        <v>0</v>
      </c>
      <c r="AB59" s="597">
        <f t="shared" si="25"/>
        <v>0</v>
      </c>
      <c r="AC59" s="598">
        <f t="shared" si="26"/>
        <v>0</v>
      </c>
      <c r="AD59" s="599"/>
    </row>
    <row r="60" spans="1:30" ht="17.25" x14ac:dyDescent="0.25">
      <c r="A60" s="849" t="s">
        <v>592</v>
      </c>
      <c r="B60" s="574">
        <v>16</v>
      </c>
      <c r="C60" s="575" t="s">
        <v>621</v>
      </c>
      <c r="D60" s="577"/>
      <c r="E60" s="437"/>
      <c r="F60" s="595" t="str">
        <f t="shared" si="14"/>
        <v/>
      </c>
      <c r="G60" s="596" t="str">
        <f t="shared" si="15"/>
        <v/>
      </c>
      <c r="H60" s="577"/>
      <c r="I60" s="437"/>
      <c r="J60" s="595" t="str">
        <f t="shared" si="16"/>
        <v/>
      </c>
      <c r="K60" s="596" t="str">
        <f t="shared" si="17"/>
        <v/>
      </c>
      <c r="L60" s="577"/>
      <c r="M60" s="846">
        <f t="shared" si="27"/>
        <v>0</v>
      </c>
      <c r="N60" s="597">
        <f t="shared" si="18"/>
        <v>0</v>
      </c>
      <c r="O60" s="598">
        <f t="shared" si="19"/>
        <v>0</v>
      </c>
      <c r="P60" s="577"/>
      <c r="Q60" s="437"/>
      <c r="R60" s="595" t="str">
        <f t="shared" si="20"/>
        <v/>
      </c>
      <c r="S60" s="596" t="str">
        <f t="shared" si="21"/>
        <v/>
      </c>
      <c r="T60" s="577"/>
      <c r="U60" s="437"/>
      <c r="V60" s="595" t="str">
        <f t="shared" si="22"/>
        <v/>
      </c>
      <c r="W60" s="596" t="str">
        <f t="shared" si="23"/>
        <v/>
      </c>
      <c r="X60" s="577"/>
      <c r="Y60" s="437"/>
      <c r="Z60" s="600"/>
      <c r="AA60" s="846">
        <f t="shared" si="24"/>
        <v>0</v>
      </c>
      <c r="AB60" s="597">
        <f t="shared" si="25"/>
        <v>0</v>
      </c>
      <c r="AC60" s="598">
        <f t="shared" si="26"/>
        <v>0</v>
      </c>
      <c r="AD60" s="599"/>
    </row>
    <row r="61" spans="1:30" ht="17.25" x14ac:dyDescent="0.25">
      <c r="A61" s="849" t="s">
        <v>592</v>
      </c>
      <c r="B61" s="582"/>
      <c r="C61" s="575" t="s">
        <v>622</v>
      </c>
      <c r="D61" s="577"/>
      <c r="E61" s="437"/>
      <c r="F61" s="595" t="str">
        <f t="shared" si="14"/>
        <v/>
      </c>
      <c r="G61" s="596" t="str">
        <f t="shared" si="15"/>
        <v/>
      </c>
      <c r="H61" s="577"/>
      <c r="I61" s="437"/>
      <c r="J61" s="595" t="str">
        <f t="shared" si="16"/>
        <v/>
      </c>
      <c r="K61" s="596" t="str">
        <f t="shared" si="17"/>
        <v/>
      </c>
      <c r="L61" s="577"/>
      <c r="M61" s="846">
        <f t="shared" si="27"/>
        <v>0</v>
      </c>
      <c r="N61" s="597">
        <f t="shared" si="18"/>
        <v>0</v>
      </c>
      <c r="O61" s="598">
        <f t="shared" si="19"/>
        <v>0</v>
      </c>
      <c r="P61" s="577"/>
      <c r="Q61" s="437"/>
      <c r="R61" s="595" t="str">
        <f t="shared" si="20"/>
        <v/>
      </c>
      <c r="S61" s="596" t="str">
        <f t="shared" si="21"/>
        <v/>
      </c>
      <c r="T61" s="577"/>
      <c r="U61" s="437"/>
      <c r="V61" s="595" t="str">
        <f t="shared" si="22"/>
        <v/>
      </c>
      <c r="W61" s="596" t="str">
        <f t="shared" si="23"/>
        <v/>
      </c>
      <c r="X61" s="577"/>
      <c r="Y61" s="437"/>
      <c r="Z61" s="600"/>
      <c r="AA61" s="846">
        <f t="shared" si="24"/>
        <v>0</v>
      </c>
      <c r="AB61" s="597">
        <f t="shared" si="25"/>
        <v>0</v>
      </c>
      <c r="AC61" s="598">
        <f t="shared" si="26"/>
        <v>0</v>
      </c>
      <c r="AD61" s="599"/>
    </row>
    <row r="62" spans="1:30" ht="17.25" x14ac:dyDescent="0.25">
      <c r="A62" s="849" t="s">
        <v>592</v>
      </c>
      <c r="B62" s="583" t="str">
        <f>'[16]Raw Data'!B1613</f>
        <v>Trades</v>
      </c>
      <c r="C62" s="584"/>
      <c r="D62" s="577"/>
      <c r="E62" s="437"/>
      <c r="F62" s="595" t="str">
        <f t="shared" si="14"/>
        <v/>
      </c>
      <c r="G62" s="596" t="str">
        <f t="shared" si="15"/>
        <v/>
      </c>
      <c r="H62" s="577"/>
      <c r="I62" s="437"/>
      <c r="J62" s="595" t="str">
        <f t="shared" si="16"/>
        <v/>
      </c>
      <c r="K62" s="596" t="str">
        <f t="shared" si="17"/>
        <v/>
      </c>
      <c r="L62" s="577"/>
      <c r="M62" s="846">
        <f t="shared" si="27"/>
        <v>0</v>
      </c>
      <c r="N62" s="597">
        <f t="shared" si="18"/>
        <v>0</v>
      </c>
      <c r="O62" s="598">
        <f t="shared" si="19"/>
        <v>0</v>
      </c>
      <c r="P62" s="577"/>
      <c r="Q62" s="437"/>
      <c r="R62" s="595" t="str">
        <f t="shared" si="20"/>
        <v/>
      </c>
      <c r="S62" s="596" t="str">
        <f t="shared" si="21"/>
        <v/>
      </c>
      <c r="T62" s="577"/>
      <c r="U62" s="437"/>
      <c r="V62" s="595" t="str">
        <f t="shared" si="22"/>
        <v/>
      </c>
      <c r="W62" s="596" t="str">
        <f t="shared" si="23"/>
        <v/>
      </c>
      <c r="X62" s="577"/>
      <c r="Y62" s="437"/>
      <c r="Z62" s="600"/>
      <c r="AA62" s="846">
        <f t="shared" si="24"/>
        <v>0</v>
      </c>
      <c r="AB62" s="597">
        <f t="shared" si="25"/>
        <v>0</v>
      </c>
      <c r="AC62" s="598">
        <f t="shared" si="26"/>
        <v>0</v>
      </c>
      <c r="AD62" s="599"/>
    </row>
    <row r="63" spans="1:30" ht="17.25" x14ac:dyDescent="0.25">
      <c r="A63" s="849" t="s">
        <v>592</v>
      </c>
      <c r="B63" s="583" t="str">
        <f>'[16]Raw Data'!B1614</f>
        <v>Trades</v>
      </c>
      <c r="C63" s="584"/>
      <c r="D63" s="577"/>
      <c r="E63" s="437"/>
      <c r="F63" s="595" t="str">
        <f t="shared" si="14"/>
        <v/>
      </c>
      <c r="G63" s="596" t="str">
        <f t="shared" si="15"/>
        <v/>
      </c>
      <c r="H63" s="577"/>
      <c r="I63" s="437"/>
      <c r="J63" s="595" t="str">
        <f t="shared" si="16"/>
        <v/>
      </c>
      <c r="K63" s="596" t="str">
        <f t="shared" si="17"/>
        <v/>
      </c>
      <c r="L63" s="577"/>
      <c r="M63" s="846">
        <f t="shared" si="27"/>
        <v>0</v>
      </c>
      <c r="N63" s="597">
        <f t="shared" si="18"/>
        <v>0</v>
      </c>
      <c r="O63" s="598">
        <f t="shared" si="19"/>
        <v>0</v>
      </c>
      <c r="P63" s="577"/>
      <c r="Q63" s="437"/>
      <c r="R63" s="595" t="str">
        <f t="shared" si="20"/>
        <v/>
      </c>
      <c r="S63" s="596" t="str">
        <f t="shared" si="21"/>
        <v/>
      </c>
      <c r="T63" s="577"/>
      <c r="U63" s="437"/>
      <c r="V63" s="595" t="str">
        <f t="shared" si="22"/>
        <v/>
      </c>
      <c r="W63" s="596" t="str">
        <f t="shared" si="23"/>
        <v/>
      </c>
      <c r="X63" s="577"/>
      <c r="Y63" s="437"/>
      <c r="Z63" s="600"/>
      <c r="AA63" s="846">
        <f t="shared" si="24"/>
        <v>0</v>
      </c>
      <c r="AB63" s="597">
        <f t="shared" si="25"/>
        <v>0</v>
      </c>
      <c r="AC63" s="598">
        <f t="shared" si="26"/>
        <v>0</v>
      </c>
      <c r="AD63" s="599"/>
    </row>
    <row r="64" spans="1:30" ht="17.25" x14ac:dyDescent="0.25">
      <c r="A64" s="849" t="s">
        <v>592</v>
      </c>
      <c r="B64" s="583" t="str">
        <f>'[16]Raw Data'!B1615</f>
        <v>Trades</v>
      </c>
      <c r="C64" s="584"/>
      <c r="D64" s="577"/>
      <c r="E64" s="437"/>
      <c r="F64" s="595" t="str">
        <f t="shared" si="14"/>
        <v/>
      </c>
      <c r="G64" s="596" t="str">
        <f t="shared" si="15"/>
        <v/>
      </c>
      <c r="H64" s="577"/>
      <c r="I64" s="437"/>
      <c r="J64" s="595" t="str">
        <f t="shared" si="16"/>
        <v/>
      </c>
      <c r="K64" s="596" t="str">
        <f t="shared" si="17"/>
        <v/>
      </c>
      <c r="L64" s="577"/>
      <c r="M64" s="846">
        <f t="shared" si="27"/>
        <v>0</v>
      </c>
      <c r="N64" s="597">
        <f t="shared" si="18"/>
        <v>0</v>
      </c>
      <c r="O64" s="598">
        <f t="shared" si="19"/>
        <v>0</v>
      </c>
      <c r="P64" s="577"/>
      <c r="Q64" s="437"/>
      <c r="R64" s="595" t="str">
        <f t="shared" si="20"/>
        <v/>
      </c>
      <c r="S64" s="596" t="str">
        <f t="shared" si="21"/>
        <v/>
      </c>
      <c r="T64" s="577"/>
      <c r="U64" s="437"/>
      <c r="V64" s="595" t="str">
        <f t="shared" si="22"/>
        <v/>
      </c>
      <c r="W64" s="596" t="str">
        <f t="shared" si="23"/>
        <v/>
      </c>
      <c r="X64" s="577"/>
      <c r="Y64" s="437"/>
      <c r="Z64" s="600"/>
      <c r="AA64" s="846">
        <f t="shared" si="24"/>
        <v>0</v>
      </c>
      <c r="AB64" s="597">
        <f t="shared" si="25"/>
        <v>0</v>
      </c>
      <c r="AC64" s="598">
        <f t="shared" si="26"/>
        <v>0</v>
      </c>
      <c r="AD64" s="599"/>
    </row>
    <row r="65" spans="1:30" ht="17.25" x14ac:dyDescent="0.25">
      <c r="A65" s="849" t="s">
        <v>592</v>
      </c>
      <c r="B65" s="583" t="str">
        <f>'[16]Raw Data'!B1616</f>
        <v>Trades</v>
      </c>
      <c r="C65" s="584"/>
      <c r="D65" s="577"/>
      <c r="E65" s="437"/>
      <c r="F65" s="595" t="str">
        <f t="shared" si="14"/>
        <v/>
      </c>
      <c r="G65" s="596" t="str">
        <f t="shared" si="15"/>
        <v/>
      </c>
      <c r="H65" s="577"/>
      <c r="I65" s="437"/>
      <c r="J65" s="595" t="str">
        <f t="shared" si="16"/>
        <v/>
      </c>
      <c r="K65" s="596" t="str">
        <f t="shared" si="17"/>
        <v/>
      </c>
      <c r="L65" s="577"/>
      <c r="M65" s="846">
        <f t="shared" si="27"/>
        <v>0</v>
      </c>
      <c r="N65" s="597">
        <f t="shared" si="18"/>
        <v>0</v>
      </c>
      <c r="O65" s="598">
        <f t="shared" si="19"/>
        <v>0</v>
      </c>
      <c r="P65" s="577"/>
      <c r="Q65" s="437"/>
      <c r="R65" s="595" t="str">
        <f t="shared" si="20"/>
        <v/>
      </c>
      <c r="S65" s="596" t="str">
        <f t="shared" si="21"/>
        <v/>
      </c>
      <c r="T65" s="577"/>
      <c r="U65" s="437"/>
      <c r="V65" s="595" t="str">
        <f t="shared" si="22"/>
        <v/>
      </c>
      <c r="W65" s="596" t="str">
        <f t="shared" si="23"/>
        <v/>
      </c>
      <c r="X65" s="577"/>
      <c r="Y65" s="437"/>
      <c r="Z65" s="600"/>
      <c r="AA65" s="846">
        <f t="shared" si="24"/>
        <v>0</v>
      </c>
      <c r="AB65" s="597">
        <f t="shared" si="25"/>
        <v>0</v>
      </c>
      <c r="AC65" s="598">
        <f t="shared" si="26"/>
        <v>0</v>
      </c>
      <c r="AD65" s="599"/>
    </row>
    <row r="66" spans="1:30" ht="17.25" x14ac:dyDescent="0.25">
      <c r="A66" s="849" t="s">
        <v>592</v>
      </c>
      <c r="B66" s="583" t="str">
        <f>'[16]Raw Data'!B1617</f>
        <v>Trades</v>
      </c>
      <c r="C66" s="584"/>
      <c r="D66" s="577"/>
      <c r="E66" s="437"/>
      <c r="F66" s="595" t="str">
        <f t="shared" si="14"/>
        <v/>
      </c>
      <c r="G66" s="596" t="str">
        <f t="shared" si="15"/>
        <v/>
      </c>
      <c r="H66" s="577"/>
      <c r="I66" s="437"/>
      <c r="J66" s="595" t="str">
        <f t="shared" si="16"/>
        <v/>
      </c>
      <c r="K66" s="596" t="str">
        <f t="shared" si="17"/>
        <v/>
      </c>
      <c r="L66" s="577"/>
      <c r="M66" s="846">
        <f t="shared" si="27"/>
        <v>0</v>
      </c>
      <c r="N66" s="597">
        <f t="shared" si="18"/>
        <v>0</v>
      </c>
      <c r="O66" s="598">
        <f t="shared" si="19"/>
        <v>0</v>
      </c>
      <c r="P66" s="577"/>
      <c r="Q66" s="437"/>
      <c r="R66" s="595" t="str">
        <f t="shared" si="20"/>
        <v/>
      </c>
      <c r="S66" s="596" t="str">
        <f t="shared" si="21"/>
        <v/>
      </c>
      <c r="T66" s="577"/>
      <c r="U66" s="437"/>
      <c r="V66" s="595" t="str">
        <f t="shared" si="22"/>
        <v/>
      </c>
      <c r="W66" s="596" t="str">
        <f t="shared" si="23"/>
        <v/>
      </c>
      <c r="X66" s="577"/>
      <c r="Y66" s="437"/>
      <c r="Z66" s="600"/>
      <c r="AA66" s="846">
        <f t="shared" si="24"/>
        <v>0</v>
      </c>
      <c r="AB66" s="597">
        <f t="shared" si="25"/>
        <v>0</v>
      </c>
      <c r="AC66" s="598">
        <f t="shared" si="26"/>
        <v>0</v>
      </c>
      <c r="AD66" s="599"/>
    </row>
    <row r="67" spans="1:30" ht="17.25" x14ac:dyDescent="0.25">
      <c r="A67" s="849" t="s">
        <v>592</v>
      </c>
      <c r="B67" s="583" t="str">
        <f>'[16]Raw Data'!B1618</f>
        <v>Trades</v>
      </c>
      <c r="C67" s="584"/>
      <c r="D67" s="577"/>
      <c r="E67" s="437"/>
      <c r="F67" s="595" t="str">
        <f t="shared" si="14"/>
        <v/>
      </c>
      <c r="G67" s="596" t="str">
        <f t="shared" si="15"/>
        <v/>
      </c>
      <c r="H67" s="577"/>
      <c r="I67" s="437"/>
      <c r="J67" s="595" t="str">
        <f t="shared" si="16"/>
        <v/>
      </c>
      <c r="K67" s="596" t="str">
        <f t="shared" si="17"/>
        <v/>
      </c>
      <c r="L67" s="577"/>
      <c r="M67" s="846">
        <f t="shared" si="27"/>
        <v>0</v>
      </c>
      <c r="N67" s="597">
        <f t="shared" si="18"/>
        <v>0</v>
      </c>
      <c r="O67" s="598">
        <f t="shared" si="19"/>
        <v>0</v>
      </c>
      <c r="P67" s="577"/>
      <c r="Q67" s="437"/>
      <c r="R67" s="595" t="str">
        <f t="shared" si="20"/>
        <v/>
      </c>
      <c r="S67" s="596" t="str">
        <f t="shared" si="21"/>
        <v/>
      </c>
      <c r="T67" s="577"/>
      <c r="U67" s="437"/>
      <c r="V67" s="595" t="str">
        <f t="shared" si="22"/>
        <v/>
      </c>
      <c r="W67" s="596" t="str">
        <f t="shared" si="23"/>
        <v/>
      </c>
      <c r="X67" s="577"/>
      <c r="Y67" s="437"/>
      <c r="Z67" s="600"/>
      <c r="AA67" s="846">
        <f t="shared" si="24"/>
        <v>0</v>
      </c>
      <c r="AB67" s="597">
        <f t="shared" si="25"/>
        <v>0</v>
      </c>
      <c r="AC67" s="598">
        <f t="shared" si="26"/>
        <v>0</v>
      </c>
      <c r="AD67" s="599"/>
    </row>
    <row r="68" spans="1:30" ht="17.25" x14ac:dyDescent="0.25">
      <c r="A68" s="850" t="s">
        <v>592</v>
      </c>
      <c r="B68" s="574"/>
      <c r="C68" s="585" t="s">
        <v>623</v>
      </c>
      <c r="D68" s="576"/>
      <c r="E68" s="846">
        <f>SUM(E32:E67)</f>
        <v>0</v>
      </c>
      <c r="F68" s="597">
        <f>IF(E68&gt;0,E68/E$16,0)</f>
        <v>0</v>
      </c>
      <c r="G68" s="598">
        <f>IF(E68&gt;0,E68/E$17,0)</f>
        <v>0</v>
      </c>
      <c r="H68" s="577"/>
      <c r="I68" s="846">
        <f>SUM(I32:I67)</f>
        <v>0</v>
      </c>
      <c r="J68" s="597">
        <f>IF(I68&gt;0,I68/I$16,0)</f>
        <v>0</v>
      </c>
      <c r="K68" s="598">
        <f>IF(I68&gt;0,I68/I$17,0)</f>
        <v>0</v>
      </c>
      <c r="L68" s="577"/>
      <c r="M68" s="846">
        <f>I68+E68</f>
        <v>0</v>
      </c>
      <c r="N68" s="597">
        <f t="shared" si="18"/>
        <v>0</v>
      </c>
      <c r="O68" s="578">
        <f t="shared" si="19"/>
        <v>0</v>
      </c>
      <c r="P68" s="577"/>
      <c r="Q68" s="846">
        <f>SUM(Q32:Q67)</f>
        <v>0</v>
      </c>
      <c r="R68" s="597">
        <f>IF(Q68&gt;0,Q68/Q$16,0)</f>
        <v>0</v>
      </c>
      <c r="S68" s="598">
        <f>IF(Q68&gt;0,Q68/Q$17,0)</f>
        <v>0</v>
      </c>
      <c r="T68" s="577"/>
      <c r="U68" s="846">
        <f>SUM(U32:U67)</f>
        <v>0</v>
      </c>
      <c r="V68" s="597">
        <f>IF(U68&gt;0,U68/U$16,0)</f>
        <v>0</v>
      </c>
      <c r="W68" s="578">
        <f>IF(U68&gt;0,U68/U$17,0)</f>
        <v>0</v>
      </c>
      <c r="X68" s="577"/>
      <c r="Y68" s="846">
        <f>SUM(Y32:Y67)</f>
        <v>0</v>
      </c>
      <c r="Z68" s="599"/>
      <c r="AA68" s="846">
        <f t="shared" si="24"/>
        <v>0</v>
      </c>
      <c r="AB68" s="597">
        <f t="shared" si="25"/>
        <v>0</v>
      </c>
      <c r="AC68" s="578">
        <f t="shared" si="26"/>
        <v>0</v>
      </c>
      <c r="AD68" s="599"/>
    </row>
    <row r="69" spans="1:30" ht="17.25" x14ac:dyDescent="0.25">
      <c r="A69" s="708"/>
      <c r="B69" s="708"/>
      <c r="C69" s="580"/>
      <c r="D69" s="576"/>
      <c r="E69" s="599"/>
      <c r="F69" s="577"/>
      <c r="G69" s="577"/>
      <c r="H69" s="577"/>
      <c r="I69" s="599"/>
      <c r="J69" s="577"/>
      <c r="K69" s="577"/>
      <c r="L69" s="577"/>
      <c r="M69" s="599"/>
      <c r="N69" s="577"/>
      <c r="O69" s="577"/>
      <c r="P69" s="577"/>
      <c r="Q69" s="599"/>
      <c r="R69" s="577"/>
      <c r="S69" s="577"/>
      <c r="T69" s="577"/>
      <c r="U69" s="577"/>
      <c r="V69" s="577"/>
      <c r="W69" s="577"/>
      <c r="X69" s="577"/>
      <c r="Y69" s="599"/>
      <c r="Z69" s="599"/>
      <c r="AA69" s="599"/>
      <c r="AB69" s="577"/>
      <c r="AC69" s="577"/>
      <c r="AD69" s="577"/>
    </row>
    <row r="70" spans="1:30" ht="107.25" x14ac:dyDescent="0.25">
      <c r="A70" s="848" t="s">
        <v>576</v>
      </c>
      <c r="B70" s="581" t="s">
        <v>577</v>
      </c>
      <c r="C70" s="581" t="s">
        <v>459</v>
      </c>
      <c r="D70" s="570"/>
      <c r="E70" s="841" t="s">
        <v>578</v>
      </c>
      <c r="F70" s="842" t="s">
        <v>579</v>
      </c>
      <c r="G70" s="842" t="s">
        <v>59</v>
      </c>
      <c r="H70" s="571"/>
      <c r="I70" s="841" t="s">
        <v>591</v>
      </c>
      <c r="J70" s="842" t="s">
        <v>579</v>
      </c>
      <c r="K70" s="842" t="s">
        <v>59</v>
      </c>
      <c r="L70" s="571"/>
      <c r="M70" s="843" t="s">
        <v>580</v>
      </c>
      <c r="N70" s="844" t="s">
        <v>579</v>
      </c>
      <c r="O70" s="844" t="s">
        <v>59</v>
      </c>
      <c r="P70" s="572"/>
      <c r="Q70" s="841" t="s">
        <v>567</v>
      </c>
      <c r="R70" s="842" t="s">
        <v>579</v>
      </c>
      <c r="S70" s="842" t="s">
        <v>59</v>
      </c>
      <c r="T70" s="572"/>
      <c r="U70" s="841" t="s">
        <v>568</v>
      </c>
      <c r="V70" s="842" t="s">
        <v>579</v>
      </c>
      <c r="W70" s="842" t="s">
        <v>59</v>
      </c>
      <c r="X70" s="572"/>
      <c r="Y70" s="841" t="s">
        <v>569</v>
      </c>
      <c r="Z70" s="570"/>
      <c r="AA70" s="843" t="s">
        <v>570</v>
      </c>
      <c r="AB70" s="844" t="s">
        <v>579</v>
      </c>
      <c r="AC70" s="844" t="s">
        <v>59</v>
      </c>
      <c r="AD70" s="851" t="s">
        <v>624</v>
      </c>
    </row>
    <row r="71" spans="1:30" ht="17.25" x14ac:dyDescent="0.25">
      <c r="A71" s="849" t="s">
        <v>625</v>
      </c>
      <c r="B71" s="582"/>
      <c r="C71" s="575" t="s">
        <v>626</v>
      </c>
      <c r="D71" s="577"/>
      <c r="E71" s="437"/>
      <c r="F71" s="595" t="str">
        <f>IF(E71=0,"",E71/E$16)</f>
        <v/>
      </c>
      <c r="G71" s="596" t="str">
        <f>IF(E71=0,"",E71/E$17)</f>
        <v/>
      </c>
      <c r="H71" s="577"/>
      <c r="I71" s="437"/>
      <c r="J71" s="595" t="str">
        <f>IF(I71=0,"",I71/I$16)</f>
        <v/>
      </c>
      <c r="K71" s="596" t="str">
        <f>IF(I71=0,"",I71/I$17)</f>
        <v/>
      </c>
      <c r="L71" s="577"/>
      <c r="M71" s="846">
        <f>I71+E71</f>
        <v>0</v>
      </c>
      <c r="N71" s="597">
        <f>IF(M71&gt;0,M71/M$16,0)</f>
        <v>0</v>
      </c>
      <c r="O71" s="598">
        <f>IF(M71&gt;0,M71/M$17,0)</f>
        <v>0</v>
      </c>
      <c r="P71" s="577"/>
      <c r="Q71" s="437"/>
      <c r="R71" s="595" t="str">
        <f>IF(Q71=0,"",Q71/Q$16)</f>
        <v/>
      </c>
      <c r="S71" s="596" t="str">
        <f>IF(Q71=0,"",Q71/Q$17)</f>
        <v/>
      </c>
      <c r="T71" s="577"/>
      <c r="U71" s="437"/>
      <c r="V71" s="595" t="str">
        <f>IF(U71=0,"",U71/U$16)</f>
        <v/>
      </c>
      <c r="W71" s="596" t="str">
        <f>IF(U71=0,"",U71/U$17)</f>
        <v/>
      </c>
      <c r="X71" s="577"/>
      <c r="Y71" s="437"/>
      <c r="Z71" s="600"/>
      <c r="AA71" s="846">
        <f>M71+Q71+U71+Y71</f>
        <v>0</v>
      </c>
      <c r="AB71" s="597">
        <f>IF(AA71&gt;0,AA71/AA$16,0)</f>
        <v>0</v>
      </c>
      <c r="AC71" s="598">
        <f>IF(AA71&gt;0,AA71/AA$17,0)</f>
        <v>0</v>
      </c>
      <c r="AD71" s="598">
        <f>IF(AA$19=0,0,(AA71/AA$19))</f>
        <v>0</v>
      </c>
    </row>
    <row r="72" spans="1:30" ht="17.25" x14ac:dyDescent="0.25">
      <c r="A72" s="849" t="s">
        <v>625</v>
      </c>
      <c r="B72" s="582"/>
      <c r="C72" s="575" t="s">
        <v>627</v>
      </c>
      <c r="D72" s="577"/>
      <c r="E72" s="437"/>
      <c r="F72" s="595" t="str">
        <f>IF(E72=0,"",E72/E$16)</f>
        <v/>
      </c>
      <c r="G72" s="596" t="str">
        <f>IF(E72=0,"",E72/E$17)</f>
        <v/>
      </c>
      <c r="H72" s="577"/>
      <c r="I72" s="437"/>
      <c r="J72" s="595" t="str">
        <f>IF(I72=0,"",I72/I$16)</f>
        <v/>
      </c>
      <c r="K72" s="596" t="str">
        <f>IF(I72=0,"",I72/I$17)</f>
        <v/>
      </c>
      <c r="L72" s="577"/>
      <c r="M72" s="846">
        <f t="shared" ref="M72:M73" si="28">I72+E72</f>
        <v>0</v>
      </c>
      <c r="N72" s="597">
        <f>IF(M72&gt;0,M72/M$16,0)</f>
        <v>0</v>
      </c>
      <c r="O72" s="598">
        <f>IF(M72&gt;0,M72/M$17,0)</f>
        <v>0</v>
      </c>
      <c r="P72" s="577"/>
      <c r="Q72" s="437"/>
      <c r="R72" s="595" t="str">
        <f>IF(Q72=0,"",Q72/Q$16)</f>
        <v/>
      </c>
      <c r="S72" s="596" t="str">
        <f>IF(Q72=0,"",Q72/Q$17)</f>
        <v/>
      </c>
      <c r="T72" s="577"/>
      <c r="U72" s="437"/>
      <c r="V72" s="595" t="str">
        <f>IF(U72=0,"",U72/U$16)</f>
        <v/>
      </c>
      <c r="W72" s="596" t="str">
        <f>IF(U72=0,"",U72/U$17)</f>
        <v/>
      </c>
      <c r="X72" s="577"/>
      <c r="Y72" s="437"/>
      <c r="Z72" s="600"/>
      <c r="AA72" s="846">
        <f>M72+Q72+U72+Y72</f>
        <v>0</v>
      </c>
      <c r="AB72" s="597">
        <f>IF(AA72&gt;0,AA72/AA$16,0)</f>
        <v>0</v>
      </c>
      <c r="AC72" s="598">
        <f>IF(AA72&gt;0,AA72/AA$17,0)</f>
        <v>0</v>
      </c>
      <c r="AD72" s="598">
        <f>IF(AA$19=0,0,(AA72/AA$19))</f>
        <v>0</v>
      </c>
    </row>
    <row r="73" spans="1:30" ht="17.25" x14ac:dyDescent="0.25">
      <c r="A73" s="849" t="s">
        <v>625</v>
      </c>
      <c r="B73" s="582"/>
      <c r="C73" s="575" t="s">
        <v>628</v>
      </c>
      <c r="D73" s="577"/>
      <c r="E73" s="437"/>
      <c r="F73" s="595" t="str">
        <f>IF(E73=0,"",E73/E$16)</f>
        <v/>
      </c>
      <c r="G73" s="596" t="str">
        <f>IF(E73=0,"",E73/E$17)</f>
        <v/>
      </c>
      <c r="H73" s="577"/>
      <c r="I73" s="437"/>
      <c r="J73" s="595" t="str">
        <f>IF(I73=0,"",I73/I$16)</f>
        <v/>
      </c>
      <c r="K73" s="596" t="str">
        <f>IF(I73=0,"",I73/I$17)</f>
        <v/>
      </c>
      <c r="L73" s="577"/>
      <c r="M73" s="846">
        <f t="shared" si="28"/>
        <v>0</v>
      </c>
      <c r="N73" s="597">
        <f>IF(M73&gt;0,M73/M$16,0)</f>
        <v>0</v>
      </c>
      <c r="O73" s="598">
        <f>IF(M73&gt;0,M73/M$17,0)</f>
        <v>0</v>
      </c>
      <c r="P73" s="577"/>
      <c r="Q73" s="437"/>
      <c r="R73" s="595" t="str">
        <f>IF(Q73=0,"",Q73/Q$16)</f>
        <v/>
      </c>
      <c r="S73" s="596" t="str">
        <f>IF(Q73=0,"",Q73/Q$17)</f>
        <v/>
      </c>
      <c r="T73" s="577"/>
      <c r="U73" s="437"/>
      <c r="V73" s="595" t="str">
        <f>IF(U73=0,"",U73/U$16)</f>
        <v/>
      </c>
      <c r="W73" s="596" t="str">
        <f>IF(U73=0,"",U73/U$17)</f>
        <v/>
      </c>
      <c r="X73" s="577"/>
      <c r="Y73" s="437"/>
      <c r="Z73" s="600"/>
      <c r="AA73" s="846">
        <f>M73+Q73+U73+Y73</f>
        <v>0</v>
      </c>
      <c r="AB73" s="597">
        <f>IF(AA73&gt;0,AA73/AA$16,0)</f>
        <v>0</v>
      </c>
      <c r="AC73" s="598">
        <f>IF(AA73&gt;0,AA73/AA$17,0)</f>
        <v>0</v>
      </c>
      <c r="AD73" s="598">
        <f>IF(AA$19=0,0,(AA73/AA$19))</f>
        <v>0</v>
      </c>
    </row>
    <row r="74" spans="1:30" ht="17.25" x14ac:dyDescent="0.25">
      <c r="A74" s="850" t="s">
        <v>625</v>
      </c>
      <c r="B74" s="586"/>
      <c r="C74" s="585" t="s">
        <v>629</v>
      </c>
      <c r="D74" s="577"/>
      <c r="E74" s="846">
        <f>SUM(E71:E73)</f>
        <v>0</v>
      </c>
      <c r="F74" s="597">
        <f>IF(E74&gt;0,E74/E$16,0)</f>
        <v>0</v>
      </c>
      <c r="G74" s="578">
        <f>IF(E74&gt;0,E74/E$17,0)</f>
        <v>0</v>
      </c>
      <c r="H74" s="577"/>
      <c r="I74" s="846">
        <f>SUM(I71:I73)</f>
        <v>0</v>
      </c>
      <c r="J74" s="597">
        <f>IF(I74&gt;0,I74/I$16,0)</f>
        <v>0</v>
      </c>
      <c r="K74" s="578">
        <f>IF(I74&gt;0,I74/I$17,0)</f>
        <v>0</v>
      </c>
      <c r="L74" s="577"/>
      <c r="M74" s="846">
        <f>SUM(M71:M73)</f>
        <v>0</v>
      </c>
      <c r="N74" s="597">
        <f>IF(M74&gt;0,M74/M$16,0)</f>
        <v>0</v>
      </c>
      <c r="O74" s="578">
        <f>IF(M74&gt;0,M74/M$17,0)</f>
        <v>0</v>
      </c>
      <c r="P74" s="577"/>
      <c r="Q74" s="846">
        <f>SUM(Q71:Q73)</f>
        <v>0</v>
      </c>
      <c r="R74" s="597">
        <f>IF(Q74&gt;0,Q74/Q$16,0)</f>
        <v>0</v>
      </c>
      <c r="S74" s="578">
        <f>IF(Q74&gt;0,Q74/Q$17,0)</f>
        <v>0</v>
      </c>
      <c r="T74" s="577"/>
      <c r="U74" s="846">
        <f>SUM(U71:U73)</f>
        <v>0</v>
      </c>
      <c r="V74" s="597">
        <f>IF(U74&gt;0,U74/U$16,0)</f>
        <v>0</v>
      </c>
      <c r="W74" s="578">
        <f>IF(U74&gt;0,U74/U$17,0)</f>
        <v>0</v>
      </c>
      <c r="X74" s="577"/>
      <c r="Y74" s="846">
        <f>SUM(Y71:Y73)</f>
        <v>0</v>
      </c>
      <c r="Z74" s="600"/>
      <c r="AA74" s="846">
        <f>M74+Q74+U74+Y74</f>
        <v>0</v>
      </c>
      <c r="AB74" s="597">
        <f>IF(AA74&gt;0,AA74/AA$16,0)</f>
        <v>0</v>
      </c>
      <c r="AC74" s="578">
        <f>IF(AA74&gt;0,AA74/AA$17,0)</f>
        <v>0</v>
      </c>
      <c r="AD74" s="578">
        <f>SUM(AD71:AD73)</f>
        <v>0</v>
      </c>
    </row>
    <row r="75" spans="1:30" ht="17.25" x14ac:dyDescent="0.25">
      <c r="A75" s="675"/>
      <c r="B75" s="675"/>
      <c r="C75" s="675"/>
      <c r="D75" s="577"/>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row>
    <row r="76" spans="1:30" ht="82.5" x14ac:dyDescent="0.25">
      <c r="A76" s="587" t="s">
        <v>576</v>
      </c>
      <c r="B76" s="588" t="s">
        <v>577</v>
      </c>
      <c r="C76" s="588" t="s">
        <v>459</v>
      </c>
      <c r="D76" s="570"/>
      <c r="E76" s="841" t="s">
        <v>578</v>
      </c>
      <c r="F76" s="842" t="s">
        <v>579</v>
      </c>
      <c r="G76" s="852" t="s">
        <v>59</v>
      </c>
      <c r="H76" s="571"/>
      <c r="I76" s="841" t="s">
        <v>591</v>
      </c>
      <c r="J76" s="842" t="s">
        <v>579</v>
      </c>
      <c r="K76" s="852" t="s">
        <v>59</v>
      </c>
      <c r="L76" s="571"/>
      <c r="M76" s="843" t="s">
        <v>580</v>
      </c>
      <c r="N76" s="844" t="s">
        <v>579</v>
      </c>
      <c r="O76" s="844" t="s">
        <v>59</v>
      </c>
      <c r="P76" s="572"/>
      <c r="Q76" s="841" t="s">
        <v>567</v>
      </c>
      <c r="R76" s="842" t="s">
        <v>579</v>
      </c>
      <c r="S76" s="852" t="s">
        <v>59</v>
      </c>
      <c r="T76" s="572"/>
      <c r="U76" s="841" t="s">
        <v>568</v>
      </c>
      <c r="V76" s="842" t="s">
        <v>579</v>
      </c>
      <c r="W76" s="852" t="s">
        <v>59</v>
      </c>
      <c r="X76" s="572"/>
      <c r="Y76" s="841" t="s">
        <v>569</v>
      </c>
      <c r="Z76" s="570"/>
      <c r="AA76" s="843" t="s">
        <v>570</v>
      </c>
      <c r="AB76" s="844" t="s">
        <v>579</v>
      </c>
      <c r="AC76" s="844" t="s">
        <v>59</v>
      </c>
      <c r="AD76" s="573"/>
    </row>
    <row r="77" spans="1:30" ht="17.25" x14ac:dyDescent="0.25">
      <c r="A77" s="849" t="s">
        <v>475</v>
      </c>
      <c r="B77" s="582"/>
      <c r="C77" s="575" t="s">
        <v>630</v>
      </c>
      <c r="D77" s="577"/>
      <c r="E77" s="437"/>
      <c r="F77" s="595" t="str">
        <f t="shared" ref="F77:F91" si="29">IF(E77=0,"",E77/E$16)</f>
        <v/>
      </c>
      <c r="G77" s="596" t="str">
        <f t="shared" ref="G77:G91" si="30">IF(E77=0,"",E77/E$17)</f>
        <v/>
      </c>
      <c r="H77" s="577"/>
      <c r="I77" s="437"/>
      <c r="J77" s="595" t="str">
        <f t="shared" ref="J77:J91" si="31">IF(I77=0,"",I77/I$16)</f>
        <v/>
      </c>
      <c r="K77" s="596" t="str">
        <f t="shared" ref="K77:K91" si="32">IF(I77=0,"",I77/I$17)</f>
        <v/>
      </c>
      <c r="L77" s="577"/>
      <c r="M77" s="846">
        <f>I77+E77</f>
        <v>0</v>
      </c>
      <c r="N77" s="597">
        <f t="shared" ref="N77:N92" si="33">IF(M77&gt;0,M77/M$16,0)</f>
        <v>0</v>
      </c>
      <c r="O77" s="598">
        <f t="shared" ref="O77:O92" si="34">IF(M77&gt;0,M77/M$17,0)</f>
        <v>0</v>
      </c>
      <c r="P77" s="577"/>
      <c r="Q77" s="437"/>
      <c r="R77" s="595" t="str">
        <f t="shared" ref="R77:R91" si="35">IF(Q77=0,"",Q77/Q$16)</f>
        <v/>
      </c>
      <c r="S77" s="596" t="str">
        <f t="shared" ref="S77:S91" si="36">IF(Q77=0,"",Q77/Q$17)</f>
        <v/>
      </c>
      <c r="T77" s="577"/>
      <c r="U77" s="437"/>
      <c r="V77" s="595" t="str">
        <f t="shared" ref="V77:V91" si="37">IF(U77=0,"",U77/U$16)</f>
        <v/>
      </c>
      <c r="W77" s="596" t="str">
        <f t="shared" ref="W77:W91" si="38">IF(U77=0,"",U77/U$17)</f>
        <v/>
      </c>
      <c r="X77" s="577"/>
      <c r="Y77" s="437"/>
      <c r="Z77" s="600"/>
      <c r="AA77" s="846">
        <f t="shared" ref="AA77:AA92" si="39">M77+Q77+U77+Y77</f>
        <v>0</v>
      </c>
      <c r="AB77" s="597">
        <f t="shared" ref="AB77:AB92" si="40">IF(AA77&gt;0,AA77/AA$16,0)</f>
        <v>0</v>
      </c>
      <c r="AC77" s="598">
        <f t="shared" ref="AC77:AC92" si="41">IF(AA77&gt;0,AA77/AA$17,0)</f>
        <v>0</v>
      </c>
      <c r="AD77" s="599"/>
    </row>
    <row r="78" spans="1:30" ht="17.25" x14ac:dyDescent="0.25">
      <c r="A78" s="849" t="s">
        <v>475</v>
      </c>
      <c r="B78" s="582"/>
      <c r="C78" s="575" t="s">
        <v>490</v>
      </c>
      <c r="D78" s="577"/>
      <c r="E78" s="437"/>
      <c r="F78" s="595" t="str">
        <f t="shared" si="29"/>
        <v/>
      </c>
      <c r="G78" s="596" t="str">
        <f t="shared" si="30"/>
        <v/>
      </c>
      <c r="H78" s="577"/>
      <c r="I78" s="437"/>
      <c r="J78" s="595" t="str">
        <f t="shared" si="31"/>
        <v/>
      </c>
      <c r="K78" s="596" t="str">
        <f t="shared" si="32"/>
        <v/>
      </c>
      <c r="L78" s="577"/>
      <c r="M78" s="846">
        <f t="shared" ref="M78:M91" si="42">I78+E78</f>
        <v>0</v>
      </c>
      <c r="N78" s="597">
        <f t="shared" si="33"/>
        <v>0</v>
      </c>
      <c r="O78" s="598">
        <f t="shared" si="34"/>
        <v>0</v>
      </c>
      <c r="P78" s="577"/>
      <c r="Q78" s="437"/>
      <c r="R78" s="595" t="str">
        <f t="shared" si="35"/>
        <v/>
      </c>
      <c r="S78" s="596" t="str">
        <f t="shared" si="36"/>
        <v/>
      </c>
      <c r="T78" s="577"/>
      <c r="U78" s="437"/>
      <c r="V78" s="595" t="str">
        <f t="shared" si="37"/>
        <v/>
      </c>
      <c r="W78" s="596" t="str">
        <f t="shared" si="38"/>
        <v/>
      </c>
      <c r="X78" s="577"/>
      <c r="Y78" s="437"/>
      <c r="Z78" s="600"/>
      <c r="AA78" s="846">
        <f t="shared" si="39"/>
        <v>0</v>
      </c>
      <c r="AB78" s="597">
        <f t="shared" si="40"/>
        <v>0</v>
      </c>
      <c r="AC78" s="598">
        <f t="shared" si="41"/>
        <v>0</v>
      </c>
      <c r="AD78" s="599"/>
    </row>
    <row r="79" spans="1:30" ht="17.25" x14ac:dyDescent="0.25">
      <c r="A79" s="849" t="s">
        <v>475</v>
      </c>
      <c r="B79" s="582"/>
      <c r="C79" s="575" t="s">
        <v>631</v>
      </c>
      <c r="D79" s="577"/>
      <c r="E79" s="437"/>
      <c r="F79" s="595" t="str">
        <f t="shared" si="29"/>
        <v/>
      </c>
      <c r="G79" s="596" t="str">
        <f t="shared" si="30"/>
        <v/>
      </c>
      <c r="H79" s="577"/>
      <c r="I79" s="437"/>
      <c r="J79" s="595" t="str">
        <f t="shared" si="31"/>
        <v/>
      </c>
      <c r="K79" s="596" t="str">
        <f t="shared" si="32"/>
        <v/>
      </c>
      <c r="L79" s="577"/>
      <c r="M79" s="846">
        <f t="shared" si="42"/>
        <v>0</v>
      </c>
      <c r="N79" s="597">
        <f t="shared" si="33"/>
        <v>0</v>
      </c>
      <c r="O79" s="598">
        <f t="shared" si="34"/>
        <v>0</v>
      </c>
      <c r="P79" s="577"/>
      <c r="Q79" s="437"/>
      <c r="R79" s="595" t="str">
        <f t="shared" si="35"/>
        <v/>
      </c>
      <c r="S79" s="596" t="str">
        <f t="shared" si="36"/>
        <v/>
      </c>
      <c r="T79" s="577"/>
      <c r="U79" s="437"/>
      <c r="V79" s="595" t="str">
        <f t="shared" si="37"/>
        <v/>
      </c>
      <c r="W79" s="596" t="str">
        <f t="shared" si="38"/>
        <v/>
      </c>
      <c r="X79" s="577"/>
      <c r="Y79" s="437"/>
      <c r="Z79" s="600"/>
      <c r="AA79" s="846">
        <f t="shared" si="39"/>
        <v>0</v>
      </c>
      <c r="AB79" s="597">
        <f t="shared" si="40"/>
        <v>0</v>
      </c>
      <c r="AC79" s="598">
        <f t="shared" si="41"/>
        <v>0</v>
      </c>
      <c r="AD79" s="599"/>
    </row>
    <row r="80" spans="1:30" ht="34.5" x14ac:dyDescent="0.25">
      <c r="A80" s="849" t="s">
        <v>475</v>
      </c>
      <c r="B80" s="582"/>
      <c r="C80" s="575" t="s">
        <v>632</v>
      </c>
      <c r="D80" s="577"/>
      <c r="E80" s="437"/>
      <c r="F80" s="595" t="str">
        <f t="shared" si="29"/>
        <v/>
      </c>
      <c r="G80" s="596" t="str">
        <f t="shared" si="30"/>
        <v/>
      </c>
      <c r="H80" s="577"/>
      <c r="I80" s="437"/>
      <c r="J80" s="595" t="str">
        <f t="shared" si="31"/>
        <v/>
      </c>
      <c r="K80" s="596" t="str">
        <f t="shared" si="32"/>
        <v/>
      </c>
      <c r="L80" s="577"/>
      <c r="M80" s="846">
        <f t="shared" si="42"/>
        <v>0</v>
      </c>
      <c r="N80" s="597">
        <f t="shared" si="33"/>
        <v>0</v>
      </c>
      <c r="O80" s="598">
        <f t="shared" si="34"/>
        <v>0</v>
      </c>
      <c r="P80" s="577"/>
      <c r="Q80" s="437"/>
      <c r="R80" s="595" t="str">
        <f t="shared" si="35"/>
        <v/>
      </c>
      <c r="S80" s="596" t="str">
        <f t="shared" si="36"/>
        <v/>
      </c>
      <c r="T80" s="577"/>
      <c r="U80" s="437"/>
      <c r="V80" s="595" t="str">
        <f t="shared" si="37"/>
        <v/>
      </c>
      <c r="W80" s="596" t="str">
        <f t="shared" si="38"/>
        <v/>
      </c>
      <c r="X80" s="577"/>
      <c r="Y80" s="437"/>
      <c r="Z80" s="600"/>
      <c r="AA80" s="846">
        <f t="shared" si="39"/>
        <v>0</v>
      </c>
      <c r="AB80" s="597">
        <f t="shared" si="40"/>
        <v>0</v>
      </c>
      <c r="AC80" s="598">
        <f t="shared" si="41"/>
        <v>0</v>
      </c>
      <c r="AD80" s="599"/>
    </row>
    <row r="81" spans="1:33" ht="34.5" x14ac:dyDescent="0.25">
      <c r="A81" s="849" t="s">
        <v>475</v>
      </c>
      <c r="B81" s="582"/>
      <c r="C81" s="575" t="s">
        <v>492</v>
      </c>
      <c r="D81" s="577"/>
      <c r="E81" s="437"/>
      <c r="F81" s="595" t="str">
        <f t="shared" si="29"/>
        <v/>
      </c>
      <c r="G81" s="596" t="str">
        <f t="shared" si="30"/>
        <v/>
      </c>
      <c r="H81" s="577"/>
      <c r="I81" s="437"/>
      <c r="J81" s="595" t="str">
        <f t="shared" si="31"/>
        <v/>
      </c>
      <c r="K81" s="596" t="str">
        <f t="shared" si="32"/>
        <v/>
      </c>
      <c r="L81" s="577"/>
      <c r="M81" s="846">
        <f t="shared" si="42"/>
        <v>0</v>
      </c>
      <c r="N81" s="597">
        <f t="shared" si="33"/>
        <v>0</v>
      </c>
      <c r="O81" s="598">
        <f t="shared" si="34"/>
        <v>0</v>
      </c>
      <c r="P81" s="577"/>
      <c r="Q81" s="437"/>
      <c r="R81" s="595" t="str">
        <f t="shared" si="35"/>
        <v/>
      </c>
      <c r="S81" s="596" t="str">
        <f t="shared" si="36"/>
        <v/>
      </c>
      <c r="T81" s="577"/>
      <c r="U81" s="437"/>
      <c r="V81" s="595" t="str">
        <f t="shared" si="37"/>
        <v/>
      </c>
      <c r="W81" s="596" t="str">
        <f t="shared" si="38"/>
        <v/>
      </c>
      <c r="X81" s="577"/>
      <c r="Y81" s="437"/>
      <c r="Z81" s="600"/>
      <c r="AA81" s="846">
        <f t="shared" si="39"/>
        <v>0</v>
      </c>
      <c r="AB81" s="597">
        <f t="shared" si="40"/>
        <v>0</v>
      </c>
      <c r="AC81" s="598">
        <f t="shared" si="41"/>
        <v>0</v>
      </c>
      <c r="AD81" s="599"/>
    </row>
    <row r="82" spans="1:33" ht="34.5" x14ac:dyDescent="0.25">
      <c r="A82" s="849" t="s">
        <v>475</v>
      </c>
      <c r="B82" s="582"/>
      <c r="C82" s="589" t="s">
        <v>493</v>
      </c>
      <c r="D82" s="577"/>
      <c r="E82" s="437"/>
      <c r="F82" s="595" t="str">
        <f t="shared" si="29"/>
        <v/>
      </c>
      <c r="G82" s="596" t="str">
        <f t="shared" si="30"/>
        <v/>
      </c>
      <c r="H82" s="577"/>
      <c r="I82" s="437"/>
      <c r="J82" s="595" t="str">
        <f t="shared" si="31"/>
        <v/>
      </c>
      <c r="K82" s="596" t="str">
        <f t="shared" si="32"/>
        <v/>
      </c>
      <c r="L82" s="577"/>
      <c r="M82" s="846">
        <f t="shared" si="42"/>
        <v>0</v>
      </c>
      <c r="N82" s="597">
        <f t="shared" si="33"/>
        <v>0</v>
      </c>
      <c r="O82" s="598">
        <f t="shared" si="34"/>
        <v>0</v>
      </c>
      <c r="P82" s="577"/>
      <c r="Q82" s="437"/>
      <c r="R82" s="595" t="str">
        <f t="shared" si="35"/>
        <v/>
      </c>
      <c r="S82" s="596" t="str">
        <f t="shared" si="36"/>
        <v/>
      </c>
      <c r="T82" s="577"/>
      <c r="U82" s="437"/>
      <c r="V82" s="595" t="str">
        <f t="shared" si="37"/>
        <v/>
      </c>
      <c r="W82" s="596" t="str">
        <f t="shared" si="38"/>
        <v/>
      </c>
      <c r="X82" s="577"/>
      <c r="Y82" s="437"/>
      <c r="Z82" s="600"/>
      <c r="AA82" s="846">
        <f t="shared" si="39"/>
        <v>0</v>
      </c>
      <c r="AB82" s="597">
        <f t="shared" si="40"/>
        <v>0</v>
      </c>
      <c r="AC82" s="598">
        <f t="shared" si="41"/>
        <v>0</v>
      </c>
      <c r="AD82" s="599"/>
    </row>
    <row r="83" spans="1:33" ht="17.25" x14ac:dyDescent="0.25">
      <c r="A83" s="849" t="s">
        <v>475</v>
      </c>
      <c r="B83" s="582"/>
      <c r="C83" s="590">
        <f>'[16]Raw Data'!C1634</f>
        <v>0</v>
      </c>
      <c r="D83" s="577"/>
      <c r="E83" s="437"/>
      <c r="F83" s="595" t="str">
        <f t="shared" si="29"/>
        <v/>
      </c>
      <c r="G83" s="596" t="str">
        <f t="shared" si="30"/>
        <v/>
      </c>
      <c r="H83" s="577"/>
      <c r="I83" s="437"/>
      <c r="J83" s="595" t="str">
        <f t="shared" si="31"/>
        <v/>
      </c>
      <c r="K83" s="596" t="str">
        <f t="shared" si="32"/>
        <v/>
      </c>
      <c r="L83" s="577"/>
      <c r="M83" s="846">
        <f t="shared" si="42"/>
        <v>0</v>
      </c>
      <c r="N83" s="597">
        <f t="shared" si="33"/>
        <v>0</v>
      </c>
      <c r="O83" s="598">
        <f t="shared" si="34"/>
        <v>0</v>
      </c>
      <c r="P83" s="577"/>
      <c r="Q83" s="437"/>
      <c r="R83" s="595" t="str">
        <f t="shared" si="35"/>
        <v/>
      </c>
      <c r="S83" s="596" t="str">
        <f t="shared" si="36"/>
        <v/>
      </c>
      <c r="T83" s="577"/>
      <c r="U83" s="437"/>
      <c r="V83" s="595" t="str">
        <f t="shared" si="37"/>
        <v/>
      </c>
      <c r="W83" s="596" t="str">
        <f t="shared" si="38"/>
        <v/>
      </c>
      <c r="X83" s="577"/>
      <c r="Y83" s="437"/>
      <c r="Z83" s="600"/>
      <c r="AA83" s="846">
        <f t="shared" si="39"/>
        <v>0</v>
      </c>
      <c r="AB83" s="597">
        <f t="shared" si="40"/>
        <v>0</v>
      </c>
      <c r="AC83" s="598">
        <f t="shared" si="41"/>
        <v>0</v>
      </c>
      <c r="AD83" s="599"/>
    </row>
    <row r="84" spans="1:33" ht="17.25" x14ac:dyDescent="0.25">
      <c r="A84" s="849" t="s">
        <v>475</v>
      </c>
      <c r="B84" s="582"/>
      <c r="C84" s="590">
        <f>'[16]Raw Data'!C1635</f>
        <v>0</v>
      </c>
      <c r="D84" s="577"/>
      <c r="E84" s="437"/>
      <c r="F84" s="595" t="str">
        <f t="shared" si="29"/>
        <v/>
      </c>
      <c r="G84" s="596" t="str">
        <f t="shared" si="30"/>
        <v/>
      </c>
      <c r="H84" s="577"/>
      <c r="I84" s="437"/>
      <c r="J84" s="595" t="str">
        <f t="shared" si="31"/>
        <v/>
      </c>
      <c r="K84" s="596" t="str">
        <f t="shared" si="32"/>
        <v/>
      </c>
      <c r="L84" s="577"/>
      <c r="M84" s="846">
        <f t="shared" si="42"/>
        <v>0</v>
      </c>
      <c r="N84" s="597">
        <f t="shared" si="33"/>
        <v>0</v>
      </c>
      <c r="O84" s="598">
        <f t="shared" si="34"/>
        <v>0</v>
      </c>
      <c r="P84" s="577"/>
      <c r="Q84" s="437"/>
      <c r="R84" s="595" t="str">
        <f t="shared" si="35"/>
        <v/>
      </c>
      <c r="S84" s="596" t="str">
        <f t="shared" si="36"/>
        <v/>
      </c>
      <c r="T84" s="577"/>
      <c r="U84" s="437"/>
      <c r="V84" s="595" t="str">
        <f t="shared" si="37"/>
        <v/>
      </c>
      <c r="W84" s="596" t="str">
        <f t="shared" si="38"/>
        <v/>
      </c>
      <c r="X84" s="577"/>
      <c r="Y84" s="437"/>
      <c r="Z84" s="600"/>
      <c r="AA84" s="846">
        <f t="shared" si="39"/>
        <v>0</v>
      </c>
      <c r="AB84" s="597">
        <f t="shared" si="40"/>
        <v>0</v>
      </c>
      <c r="AC84" s="598">
        <f t="shared" si="41"/>
        <v>0</v>
      </c>
      <c r="AD84" s="599"/>
    </row>
    <row r="85" spans="1:33" ht="17.25" x14ac:dyDescent="0.25">
      <c r="A85" s="849" t="s">
        <v>475</v>
      </c>
      <c r="B85" s="582"/>
      <c r="C85" s="590">
        <f>'[16]Raw Data'!C1636</f>
        <v>0</v>
      </c>
      <c r="D85" s="577"/>
      <c r="E85" s="437"/>
      <c r="F85" s="595" t="str">
        <f t="shared" si="29"/>
        <v/>
      </c>
      <c r="G85" s="596" t="str">
        <f t="shared" si="30"/>
        <v/>
      </c>
      <c r="H85" s="577"/>
      <c r="I85" s="437"/>
      <c r="J85" s="595" t="str">
        <f t="shared" si="31"/>
        <v/>
      </c>
      <c r="K85" s="596" t="str">
        <f t="shared" si="32"/>
        <v/>
      </c>
      <c r="L85" s="577"/>
      <c r="M85" s="846">
        <f t="shared" si="42"/>
        <v>0</v>
      </c>
      <c r="N85" s="597">
        <f t="shared" si="33"/>
        <v>0</v>
      </c>
      <c r="O85" s="598">
        <f t="shared" si="34"/>
        <v>0</v>
      </c>
      <c r="P85" s="577"/>
      <c r="Q85" s="437"/>
      <c r="R85" s="595" t="str">
        <f t="shared" si="35"/>
        <v/>
      </c>
      <c r="S85" s="596" t="str">
        <f t="shared" si="36"/>
        <v/>
      </c>
      <c r="T85" s="577"/>
      <c r="U85" s="437"/>
      <c r="V85" s="595" t="str">
        <f t="shared" si="37"/>
        <v/>
      </c>
      <c r="W85" s="596" t="str">
        <f t="shared" si="38"/>
        <v/>
      </c>
      <c r="X85" s="577"/>
      <c r="Y85" s="437"/>
      <c r="Z85" s="600"/>
      <c r="AA85" s="846">
        <f t="shared" si="39"/>
        <v>0</v>
      </c>
      <c r="AB85" s="597">
        <f t="shared" si="40"/>
        <v>0</v>
      </c>
      <c r="AC85" s="598">
        <f t="shared" si="41"/>
        <v>0</v>
      </c>
      <c r="AD85" s="599"/>
    </row>
    <row r="86" spans="1:33" ht="17.25" x14ac:dyDescent="0.25">
      <c r="A86" s="849" t="s">
        <v>475</v>
      </c>
      <c r="B86" s="582"/>
      <c r="C86" s="590">
        <f>'[16]Raw Data'!C1637</f>
        <v>0</v>
      </c>
      <c r="D86" s="577"/>
      <c r="E86" s="437"/>
      <c r="F86" s="595" t="str">
        <f t="shared" si="29"/>
        <v/>
      </c>
      <c r="G86" s="596" t="str">
        <f t="shared" si="30"/>
        <v/>
      </c>
      <c r="H86" s="577"/>
      <c r="I86" s="437"/>
      <c r="J86" s="595" t="str">
        <f t="shared" si="31"/>
        <v/>
      </c>
      <c r="K86" s="596" t="str">
        <f t="shared" si="32"/>
        <v/>
      </c>
      <c r="L86" s="577"/>
      <c r="M86" s="846">
        <f t="shared" si="42"/>
        <v>0</v>
      </c>
      <c r="N86" s="597">
        <f t="shared" si="33"/>
        <v>0</v>
      </c>
      <c r="O86" s="598">
        <f t="shared" si="34"/>
        <v>0</v>
      </c>
      <c r="P86" s="577"/>
      <c r="Q86" s="437"/>
      <c r="R86" s="595" t="str">
        <f t="shared" si="35"/>
        <v/>
      </c>
      <c r="S86" s="596" t="str">
        <f t="shared" si="36"/>
        <v/>
      </c>
      <c r="T86" s="577"/>
      <c r="U86" s="437"/>
      <c r="V86" s="595" t="str">
        <f t="shared" si="37"/>
        <v/>
      </c>
      <c r="W86" s="596" t="str">
        <f t="shared" si="38"/>
        <v/>
      </c>
      <c r="X86" s="577"/>
      <c r="Y86" s="437"/>
      <c r="Z86" s="600"/>
      <c r="AA86" s="846">
        <f t="shared" si="39"/>
        <v>0</v>
      </c>
      <c r="AB86" s="597">
        <f t="shared" si="40"/>
        <v>0</v>
      </c>
      <c r="AC86" s="598">
        <f t="shared" si="41"/>
        <v>0</v>
      </c>
      <c r="AD86" s="599"/>
    </row>
    <row r="87" spans="1:33" ht="17.25" x14ac:dyDescent="0.25">
      <c r="A87" s="849" t="s">
        <v>475</v>
      </c>
      <c r="B87" s="582"/>
      <c r="C87" s="590">
        <f>'[16]Raw Data'!C1638</f>
        <v>0</v>
      </c>
      <c r="D87" s="577"/>
      <c r="E87" s="437"/>
      <c r="F87" s="595" t="str">
        <f t="shared" si="29"/>
        <v/>
      </c>
      <c r="G87" s="596" t="str">
        <f t="shared" si="30"/>
        <v/>
      </c>
      <c r="H87" s="577"/>
      <c r="I87" s="437"/>
      <c r="J87" s="595" t="str">
        <f t="shared" si="31"/>
        <v/>
      </c>
      <c r="K87" s="596" t="str">
        <f t="shared" si="32"/>
        <v/>
      </c>
      <c r="L87" s="577"/>
      <c r="M87" s="846">
        <f t="shared" si="42"/>
        <v>0</v>
      </c>
      <c r="N87" s="597">
        <f t="shared" si="33"/>
        <v>0</v>
      </c>
      <c r="O87" s="598">
        <f t="shared" si="34"/>
        <v>0</v>
      </c>
      <c r="P87" s="577"/>
      <c r="Q87" s="437"/>
      <c r="R87" s="595" t="str">
        <f t="shared" si="35"/>
        <v/>
      </c>
      <c r="S87" s="596" t="str">
        <f t="shared" si="36"/>
        <v/>
      </c>
      <c r="T87" s="577"/>
      <c r="U87" s="437"/>
      <c r="V87" s="595" t="str">
        <f t="shared" si="37"/>
        <v/>
      </c>
      <c r="W87" s="596" t="str">
        <f t="shared" si="38"/>
        <v/>
      </c>
      <c r="X87" s="577"/>
      <c r="Y87" s="437"/>
      <c r="Z87" s="600"/>
      <c r="AA87" s="846">
        <f t="shared" si="39"/>
        <v>0</v>
      </c>
      <c r="AB87" s="597">
        <f t="shared" si="40"/>
        <v>0</v>
      </c>
      <c r="AC87" s="598">
        <f t="shared" si="41"/>
        <v>0</v>
      </c>
      <c r="AD87" s="599"/>
    </row>
    <row r="88" spans="1:33" ht="17.25" x14ac:dyDescent="0.25">
      <c r="A88" s="849" t="s">
        <v>475</v>
      </c>
      <c r="B88" s="582"/>
      <c r="C88" s="590">
        <f>'[16]Raw Data'!C1639</f>
        <v>0</v>
      </c>
      <c r="D88" s="577"/>
      <c r="E88" s="437"/>
      <c r="F88" s="595" t="str">
        <f t="shared" si="29"/>
        <v/>
      </c>
      <c r="G88" s="596" t="str">
        <f t="shared" si="30"/>
        <v/>
      </c>
      <c r="H88" s="577"/>
      <c r="I88" s="437"/>
      <c r="J88" s="595" t="str">
        <f t="shared" si="31"/>
        <v/>
      </c>
      <c r="K88" s="596" t="str">
        <f t="shared" si="32"/>
        <v/>
      </c>
      <c r="L88" s="577"/>
      <c r="M88" s="846">
        <f t="shared" si="42"/>
        <v>0</v>
      </c>
      <c r="N88" s="597">
        <f t="shared" si="33"/>
        <v>0</v>
      </c>
      <c r="O88" s="598">
        <f t="shared" si="34"/>
        <v>0</v>
      </c>
      <c r="P88" s="577"/>
      <c r="Q88" s="437"/>
      <c r="R88" s="595" t="str">
        <f t="shared" si="35"/>
        <v/>
      </c>
      <c r="S88" s="596" t="str">
        <f t="shared" si="36"/>
        <v/>
      </c>
      <c r="T88" s="577"/>
      <c r="U88" s="437"/>
      <c r="V88" s="595" t="str">
        <f t="shared" si="37"/>
        <v/>
      </c>
      <c r="W88" s="596" t="str">
        <f t="shared" si="38"/>
        <v/>
      </c>
      <c r="X88" s="577"/>
      <c r="Y88" s="437"/>
      <c r="Z88" s="600"/>
      <c r="AA88" s="846">
        <f t="shared" si="39"/>
        <v>0</v>
      </c>
      <c r="AB88" s="597">
        <f t="shared" si="40"/>
        <v>0</v>
      </c>
      <c r="AC88" s="598">
        <f t="shared" si="41"/>
        <v>0</v>
      </c>
      <c r="AD88" s="599"/>
    </row>
    <row r="89" spans="1:33" ht="17.25" x14ac:dyDescent="0.25">
      <c r="A89" s="849" t="s">
        <v>475</v>
      </c>
      <c r="B89" s="582"/>
      <c r="C89" s="590">
        <f>'[16]Raw Data'!C1640</f>
        <v>0</v>
      </c>
      <c r="D89" s="577"/>
      <c r="E89" s="437"/>
      <c r="F89" s="595" t="str">
        <f t="shared" si="29"/>
        <v/>
      </c>
      <c r="G89" s="596" t="str">
        <f t="shared" si="30"/>
        <v/>
      </c>
      <c r="H89" s="577"/>
      <c r="I89" s="437"/>
      <c r="J89" s="595" t="str">
        <f t="shared" si="31"/>
        <v/>
      </c>
      <c r="K89" s="596" t="str">
        <f t="shared" si="32"/>
        <v/>
      </c>
      <c r="L89" s="577"/>
      <c r="M89" s="846">
        <f t="shared" si="42"/>
        <v>0</v>
      </c>
      <c r="N89" s="597">
        <f t="shared" si="33"/>
        <v>0</v>
      </c>
      <c r="O89" s="598">
        <f t="shared" si="34"/>
        <v>0</v>
      </c>
      <c r="P89" s="577"/>
      <c r="Q89" s="437"/>
      <c r="R89" s="595" t="str">
        <f t="shared" si="35"/>
        <v/>
      </c>
      <c r="S89" s="596" t="str">
        <f t="shared" si="36"/>
        <v/>
      </c>
      <c r="T89" s="577"/>
      <c r="U89" s="437"/>
      <c r="V89" s="595" t="str">
        <f t="shared" si="37"/>
        <v/>
      </c>
      <c r="W89" s="596" t="str">
        <f t="shared" si="38"/>
        <v/>
      </c>
      <c r="X89" s="577"/>
      <c r="Y89" s="437"/>
      <c r="Z89" s="600"/>
      <c r="AA89" s="846">
        <f t="shared" si="39"/>
        <v>0</v>
      </c>
      <c r="AB89" s="597">
        <f t="shared" si="40"/>
        <v>0</v>
      </c>
      <c r="AC89" s="598">
        <f t="shared" si="41"/>
        <v>0</v>
      </c>
      <c r="AD89" s="599"/>
    </row>
    <row r="90" spans="1:33" ht="17.25" x14ac:dyDescent="0.25">
      <c r="A90" s="849" t="s">
        <v>475</v>
      </c>
      <c r="B90" s="582"/>
      <c r="C90" s="590">
        <f>'[16]Raw Data'!C1641</f>
        <v>0</v>
      </c>
      <c r="D90" s="577"/>
      <c r="E90" s="437"/>
      <c r="F90" s="595" t="str">
        <f t="shared" si="29"/>
        <v/>
      </c>
      <c r="G90" s="596" t="str">
        <f t="shared" si="30"/>
        <v/>
      </c>
      <c r="H90" s="577"/>
      <c r="I90" s="437"/>
      <c r="J90" s="595" t="str">
        <f t="shared" si="31"/>
        <v/>
      </c>
      <c r="K90" s="596" t="str">
        <f t="shared" si="32"/>
        <v/>
      </c>
      <c r="L90" s="577"/>
      <c r="M90" s="846">
        <f t="shared" si="42"/>
        <v>0</v>
      </c>
      <c r="N90" s="597">
        <f t="shared" si="33"/>
        <v>0</v>
      </c>
      <c r="O90" s="598">
        <f t="shared" si="34"/>
        <v>0</v>
      </c>
      <c r="P90" s="577"/>
      <c r="Q90" s="437"/>
      <c r="R90" s="595" t="str">
        <f t="shared" si="35"/>
        <v/>
      </c>
      <c r="S90" s="596" t="str">
        <f t="shared" si="36"/>
        <v/>
      </c>
      <c r="T90" s="577"/>
      <c r="U90" s="437"/>
      <c r="V90" s="595" t="str">
        <f t="shared" si="37"/>
        <v/>
      </c>
      <c r="W90" s="596" t="str">
        <f t="shared" si="38"/>
        <v/>
      </c>
      <c r="X90" s="577"/>
      <c r="Y90" s="437"/>
      <c r="Z90" s="600"/>
      <c r="AA90" s="846">
        <f t="shared" si="39"/>
        <v>0</v>
      </c>
      <c r="AB90" s="597">
        <f t="shared" si="40"/>
        <v>0</v>
      </c>
      <c r="AC90" s="598">
        <f t="shared" si="41"/>
        <v>0</v>
      </c>
      <c r="AD90" s="599"/>
    </row>
    <row r="91" spans="1:33" ht="17.25" x14ac:dyDescent="0.25">
      <c r="A91" s="849" t="s">
        <v>475</v>
      </c>
      <c r="B91" s="582"/>
      <c r="C91" s="590">
        <f>'[16]Raw Data'!C1642</f>
        <v>0</v>
      </c>
      <c r="D91" s="577"/>
      <c r="E91" s="437"/>
      <c r="F91" s="595" t="str">
        <f t="shared" si="29"/>
        <v/>
      </c>
      <c r="G91" s="596" t="str">
        <f t="shared" si="30"/>
        <v/>
      </c>
      <c r="H91" s="577"/>
      <c r="I91" s="437"/>
      <c r="J91" s="595" t="str">
        <f t="shared" si="31"/>
        <v/>
      </c>
      <c r="K91" s="596" t="str">
        <f t="shared" si="32"/>
        <v/>
      </c>
      <c r="L91" s="577"/>
      <c r="M91" s="846">
        <f t="shared" si="42"/>
        <v>0</v>
      </c>
      <c r="N91" s="597">
        <f t="shared" si="33"/>
        <v>0</v>
      </c>
      <c r="O91" s="598">
        <f t="shared" si="34"/>
        <v>0</v>
      </c>
      <c r="P91" s="577"/>
      <c r="Q91" s="437"/>
      <c r="R91" s="595" t="str">
        <f t="shared" si="35"/>
        <v/>
      </c>
      <c r="S91" s="596" t="str">
        <f t="shared" si="36"/>
        <v/>
      </c>
      <c r="T91" s="577"/>
      <c r="U91" s="437"/>
      <c r="V91" s="595" t="str">
        <f t="shared" si="37"/>
        <v/>
      </c>
      <c r="W91" s="596" t="str">
        <f t="shared" si="38"/>
        <v/>
      </c>
      <c r="X91" s="577"/>
      <c r="Y91" s="437"/>
      <c r="Z91" s="600"/>
      <c r="AA91" s="846">
        <f t="shared" si="39"/>
        <v>0</v>
      </c>
      <c r="AB91" s="597">
        <f t="shared" si="40"/>
        <v>0</v>
      </c>
      <c r="AC91" s="598">
        <f t="shared" si="41"/>
        <v>0</v>
      </c>
      <c r="AD91" s="599"/>
    </row>
    <row r="92" spans="1:33" ht="17.25" x14ac:dyDescent="0.25">
      <c r="A92" s="850" t="s">
        <v>475</v>
      </c>
      <c r="B92" s="582"/>
      <c r="C92" s="579" t="s">
        <v>633</v>
      </c>
      <c r="D92" s="576"/>
      <c r="E92" s="846">
        <f>SUM(E77:E91)</f>
        <v>0</v>
      </c>
      <c r="F92" s="597">
        <f>IF(E92&gt;0,E92/E$16,0)</f>
        <v>0</v>
      </c>
      <c r="G92" s="578">
        <f>IF(E92&gt;0,E92/E$17,0)</f>
        <v>0</v>
      </c>
      <c r="H92" s="577"/>
      <c r="I92" s="846">
        <f>SUM(I77:I91)</f>
        <v>0</v>
      </c>
      <c r="J92" s="597">
        <f>IF(I92&gt;0,I92/I$16,0)</f>
        <v>0</v>
      </c>
      <c r="K92" s="578">
        <f>IF(I92&gt;0,I92/I$17,0)</f>
        <v>0</v>
      </c>
      <c r="L92" s="577"/>
      <c r="M92" s="846">
        <f>SUM(M77:M91)</f>
        <v>0</v>
      </c>
      <c r="N92" s="597">
        <f t="shared" si="33"/>
        <v>0</v>
      </c>
      <c r="O92" s="578">
        <f t="shared" si="34"/>
        <v>0</v>
      </c>
      <c r="P92" s="577"/>
      <c r="Q92" s="846">
        <f>SUM(Q77:Q91)</f>
        <v>0</v>
      </c>
      <c r="R92" s="597">
        <f>IF(Q92&gt;0,Q92/Q$16,0)</f>
        <v>0</v>
      </c>
      <c r="S92" s="578">
        <f>IF(Q92&gt;0,Q92/Q$17,0)</f>
        <v>0</v>
      </c>
      <c r="T92" s="577"/>
      <c r="U92" s="846">
        <f>SUM(U77:U91)</f>
        <v>0</v>
      </c>
      <c r="V92" s="597">
        <f>IF(U92&gt;0,U92/U$16,0)</f>
        <v>0</v>
      </c>
      <c r="W92" s="578">
        <f>IF(U92&gt;0,U92/U$17,0)</f>
        <v>0</v>
      </c>
      <c r="X92" s="577"/>
      <c r="Y92" s="846">
        <f>SUM(Y77:Y91)</f>
        <v>0</v>
      </c>
      <c r="Z92" s="599"/>
      <c r="AA92" s="846">
        <f t="shared" si="39"/>
        <v>0</v>
      </c>
      <c r="AB92" s="597">
        <f t="shared" si="40"/>
        <v>0</v>
      </c>
      <c r="AC92" s="578">
        <f t="shared" si="41"/>
        <v>0</v>
      </c>
      <c r="AD92" s="599"/>
    </row>
    <row r="93" spans="1:33" ht="17.25" x14ac:dyDescent="0.25">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row>
    <row r="94" spans="1:33" ht="23.25" x14ac:dyDescent="0.35">
      <c r="A94" s="853" t="str">
        <f>IF(AE101=0,"","Specify 'construction type, wage standard, and completed by' below")</f>
        <v/>
      </c>
      <c r="B94" s="577"/>
      <c r="C94" s="577"/>
      <c r="D94" s="577"/>
      <c r="E94" s="577"/>
      <c r="F94" s="577"/>
      <c r="G94" s="577"/>
      <c r="H94" s="577"/>
      <c r="I94" s="853" t="str">
        <f>IF(AE102=0,"","Form is incomplete. Correct errors noted in red prior to submission")</f>
        <v/>
      </c>
      <c r="J94" s="577"/>
      <c r="K94" s="577"/>
      <c r="L94" s="577"/>
      <c r="M94" s="577"/>
      <c r="N94" s="577"/>
      <c r="O94" s="577"/>
      <c r="P94" s="577"/>
      <c r="Q94" s="577"/>
      <c r="R94" s="577"/>
      <c r="S94" s="577"/>
      <c r="T94" s="577"/>
      <c r="U94" s="577"/>
      <c r="V94" s="577"/>
      <c r="W94" s="577"/>
      <c r="X94" s="577"/>
      <c r="Y94" s="577"/>
      <c r="Z94" s="577"/>
      <c r="AA94" s="577"/>
      <c r="AB94" s="577"/>
      <c r="AC94" s="577"/>
      <c r="AD94" s="577"/>
      <c r="AF94" s="628" t="s">
        <v>634</v>
      </c>
      <c r="AG94" s="628"/>
    </row>
    <row r="95" spans="1:33" ht="17.25" x14ac:dyDescent="0.25">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F95" s="629"/>
      <c r="AG95" s="629"/>
    </row>
    <row r="96" spans="1:33" ht="15" customHeight="1" x14ac:dyDescent="0.25">
      <c r="A96" s="1091" t="s">
        <v>635</v>
      </c>
      <c r="B96" s="1091"/>
      <c r="C96" s="591"/>
      <c r="D96" s="577"/>
      <c r="E96" s="1092"/>
      <c r="F96" s="1092"/>
      <c r="G96" s="1092"/>
      <c r="H96" s="1092"/>
      <c r="I96" s="1092"/>
      <c r="J96" s="1092"/>
      <c r="K96" s="1092"/>
      <c r="L96" s="1092"/>
      <c r="M96" s="1092"/>
      <c r="N96" s="577"/>
      <c r="O96" s="577"/>
      <c r="P96" s="577"/>
      <c r="Q96" s="577"/>
      <c r="R96" s="577"/>
      <c r="S96" s="577"/>
      <c r="T96" s="577"/>
      <c r="U96" s="577"/>
      <c r="V96" s="577"/>
      <c r="W96" s="577"/>
      <c r="X96" s="577"/>
      <c r="Y96" s="577"/>
      <c r="Z96" s="577"/>
      <c r="AA96" s="577"/>
      <c r="AB96" s="577"/>
      <c r="AC96" s="577"/>
      <c r="AD96" s="577"/>
      <c r="AF96" s="630" t="s">
        <v>32</v>
      </c>
      <c r="AG96" s="630"/>
    </row>
    <row r="97" spans="1:33" ht="15" customHeight="1" x14ac:dyDescent="0.25">
      <c r="A97" s="576"/>
      <c r="B97" s="577"/>
      <c r="C97" s="577"/>
      <c r="D97" s="577"/>
      <c r="E97" s="1092"/>
      <c r="F97" s="1092"/>
      <c r="G97" s="1092"/>
      <c r="H97" s="1092"/>
      <c r="I97" s="1092"/>
      <c r="J97" s="1092"/>
      <c r="K97" s="1092"/>
      <c r="L97" s="1092"/>
      <c r="M97" s="1092"/>
      <c r="N97" s="577"/>
      <c r="O97" s="577"/>
      <c r="P97" s="577"/>
      <c r="Q97" s="577"/>
      <c r="R97" s="577"/>
      <c r="S97" s="577"/>
      <c r="T97" s="577"/>
      <c r="U97" s="577"/>
      <c r="V97" s="577"/>
      <c r="W97" s="577"/>
      <c r="X97" s="577"/>
      <c r="Y97" s="577"/>
      <c r="Z97" s="577"/>
      <c r="AA97" s="577"/>
      <c r="AB97" s="577"/>
      <c r="AC97" s="577"/>
      <c r="AD97" s="577"/>
      <c r="AF97" s="630" t="s">
        <v>44</v>
      </c>
      <c r="AG97" s="630"/>
    </row>
    <row r="98" spans="1:33" ht="15" customHeight="1" x14ac:dyDescent="0.25">
      <c r="A98" s="1091" t="s">
        <v>636</v>
      </c>
      <c r="B98" s="1091"/>
      <c r="C98" s="591"/>
      <c r="D98" s="577"/>
      <c r="E98" s="1092"/>
      <c r="F98" s="1092"/>
      <c r="G98" s="1092"/>
      <c r="H98" s="1092"/>
      <c r="I98" s="1092"/>
      <c r="J98" s="1092"/>
      <c r="K98" s="1092"/>
      <c r="L98" s="1092"/>
      <c r="M98" s="1092"/>
      <c r="N98" s="577"/>
      <c r="O98" s="577"/>
      <c r="P98" s="577"/>
      <c r="Q98" s="577"/>
      <c r="R98" s="577"/>
      <c r="S98" s="577"/>
      <c r="T98" s="577"/>
      <c r="U98" s="577"/>
      <c r="V98" s="577"/>
      <c r="W98" s="577"/>
      <c r="X98" s="577"/>
      <c r="Y98" s="577"/>
      <c r="Z98" s="577"/>
      <c r="AA98" s="577"/>
      <c r="AB98" s="577"/>
      <c r="AC98" s="577"/>
      <c r="AD98" s="577"/>
      <c r="AF98" s="630"/>
      <c r="AG98" s="630"/>
    </row>
    <row r="99" spans="1:33" ht="15" customHeight="1" x14ac:dyDescent="0.25">
      <c r="A99" s="577"/>
      <c r="B99" s="577"/>
      <c r="C99" s="577"/>
      <c r="D99" s="577"/>
      <c r="E99" s="1092"/>
      <c r="F99" s="1092"/>
      <c r="G99" s="1092"/>
      <c r="H99" s="1092"/>
      <c r="I99" s="1092"/>
      <c r="J99" s="1092"/>
      <c r="K99" s="1092"/>
      <c r="L99" s="1092"/>
      <c r="M99" s="1092"/>
      <c r="N99" s="577"/>
      <c r="O99" s="577"/>
      <c r="P99" s="577"/>
      <c r="Q99" s="577"/>
      <c r="R99" s="577"/>
      <c r="S99" s="577"/>
      <c r="T99" s="577"/>
      <c r="U99" s="577"/>
      <c r="V99" s="577"/>
      <c r="W99" s="577"/>
      <c r="X99" s="577"/>
      <c r="Y99" s="577"/>
      <c r="Z99" s="577"/>
      <c r="AA99" s="577"/>
      <c r="AB99" s="577"/>
      <c r="AC99" s="577"/>
      <c r="AD99" s="577"/>
      <c r="AF99" s="629"/>
      <c r="AG99" s="629"/>
    </row>
    <row r="100" spans="1:33" ht="15" customHeight="1" x14ac:dyDescent="0.25">
      <c r="A100" s="1091" t="s">
        <v>637</v>
      </c>
      <c r="B100" s="1091"/>
      <c r="C100" s="591"/>
      <c r="D100" s="577"/>
      <c r="E100" s="1093"/>
      <c r="F100" s="1092"/>
      <c r="G100" s="1092"/>
      <c r="H100" s="1092"/>
      <c r="I100" s="1092"/>
      <c r="J100" s="1092"/>
      <c r="K100" s="1092"/>
      <c r="L100" s="1092"/>
      <c r="M100" s="1092"/>
      <c r="N100" s="577"/>
      <c r="O100" s="577"/>
      <c r="P100" s="577"/>
      <c r="Q100" s="577"/>
      <c r="R100" s="577"/>
      <c r="S100" s="577"/>
      <c r="T100" s="577"/>
      <c r="U100" s="577"/>
      <c r="V100" s="577"/>
      <c r="W100" s="577"/>
      <c r="X100" s="577"/>
      <c r="Y100" s="577"/>
      <c r="Z100" s="577"/>
      <c r="AA100" s="577"/>
      <c r="AB100" s="577"/>
      <c r="AC100" s="577"/>
      <c r="AD100" s="577"/>
      <c r="AF100" s="628" t="s">
        <v>638</v>
      </c>
      <c r="AG100" s="628"/>
    </row>
    <row r="101" spans="1:33" x14ac:dyDescent="0.25">
      <c r="A101" s="592"/>
      <c r="B101" s="592"/>
      <c r="C101" s="824"/>
      <c r="D101" s="824"/>
      <c r="E101" s="824"/>
      <c r="F101" s="824"/>
      <c r="G101" s="824"/>
      <c r="H101" s="824"/>
      <c r="I101" s="824"/>
      <c r="J101" s="824"/>
      <c r="K101" s="824"/>
      <c r="L101" s="824"/>
      <c r="M101" s="824"/>
      <c r="N101" s="824"/>
      <c r="O101" s="824"/>
      <c r="P101" s="824"/>
      <c r="Q101" s="824"/>
      <c r="R101" s="824"/>
      <c r="S101" s="824"/>
      <c r="T101" s="824"/>
      <c r="U101" s="824"/>
      <c r="V101" s="824"/>
      <c r="W101" s="824"/>
      <c r="X101" s="824"/>
      <c r="Y101" s="824"/>
      <c r="Z101" s="824"/>
      <c r="AA101" s="824"/>
      <c r="AB101" s="824"/>
      <c r="AC101" s="824"/>
      <c r="AD101" s="824"/>
      <c r="AF101" s="629"/>
      <c r="AG101" s="629"/>
    </row>
    <row r="102" spans="1:33" x14ac:dyDescent="0.25">
      <c r="A102" s="592"/>
      <c r="B102" s="592"/>
      <c r="C102" s="824"/>
      <c r="D102" s="824"/>
      <c r="E102" s="824"/>
      <c r="F102" s="824"/>
      <c r="G102" s="824"/>
      <c r="H102" s="824"/>
      <c r="I102" s="824"/>
      <c r="J102" s="824"/>
      <c r="K102" s="824"/>
      <c r="L102" s="824"/>
      <c r="M102" s="824"/>
      <c r="N102" s="824"/>
      <c r="O102" s="824"/>
      <c r="P102" s="824"/>
      <c r="Q102" s="824"/>
      <c r="R102" s="824"/>
      <c r="S102" s="824"/>
      <c r="T102" s="824"/>
      <c r="U102" s="824"/>
      <c r="V102" s="824"/>
      <c r="W102" s="824"/>
      <c r="X102" s="824"/>
      <c r="Y102" s="824"/>
      <c r="Z102" s="824"/>
      <c r="AA102" s="824"/>
      <c r="AB102" s="824"/>
      <c r="AC102" s="824"/>
      <c r="AD102" s="824"/>
      <c r="AF102" s="630" t="s">
        <v>639</v>
      </c>
      <c r="AG102" s="630"/>
    </row>
    <row r="103" spans="1:33" x14ac:dyDescent="0.25">
      <c r="AF103" s="630" t="s">
        <v>640</v>
      </c>
      <c r="AG103" s="630"/>
    </row>
    <row r="104" spans="1:33" x14ac:dyDescent="0.25">
      <c r="AF104" s="630" t="s">
        <v>641</v>
      </c>
      <c r="AG104" s="630"/>
    </row>
    <row r="105" spans="1:33" x14ac:dyDescent="0.25">
      <c r="AF105" s="629"/>
      <c r="AG105" s="629"/>
    </row>
    <row r="106" spans="1:33" x14ac:dyDescent="0.25">
      <c r="AF106" s="631" t="s">
        <v>642</v>
      </c>
      <c r="AG106" s="631"/>
    </row>
    <row r="107" spans="1:33" x14ac:dyDescent="0.25">
      <c r="AF107" s="629"/>
      <c r="AG107" s="629"/>
    </row>
    <row r="108" spans="1:33" x14ac:dyDescent="0.25">
      <c r="AF108" s="630" t="s">
        <v>643</v>
      </c>
      <c r="AG108" s="630"/>
    </row>
    <row r="109" spans="1:33" x14ac:dyDescent="0.25">
      <c r="AF109" s="630" t="s">
        <v>644</v>
      </c>
      <c r="AG109" s="630"/>
    </row>
    <row r="110" spans="1:33" x14ac:dyDescent="0.25">
      <c r="AF110" s="630" t="s">
        <v>645</v>
      </c>
      <c r="AG110" s="630"/>
    </row>
  </sheetData>
  <sheetProtection algorithmName="SHA-512" hashValue="wTGB8u2dKjYFz95j23dLrSBgPnifX3ttya+qdtxkpAAaR+C5yNZHMujwi0xzr4pcvEyMNd47MSzdR/WRxg+mkg==" saltValue="p0w10xPXFejntROBlkrRmQ==" spinCount="100000" sheet="1" objects="1" scenarios="1"/>
  <mergeCells count="42">
    <mergeCell ref="A98:B98"/>
    <mergeCell ref="E98:M98"/>
    <mergeCell ref="E99:M99"/>
    <mergeCell ref="A100:B100"/>
    <mergeCell ref="E100:M100"/>
    <mergeCell ref="E97:M97"/>
    <mergeCell ref="E18:G18"/>
    <mergeCell ref="I18:K18"/>
    <mergeCell ref="M18:O18"/>
    <mergeCell ref="Q18:S18"/>
    <mergeCell ref="AA17:AC17"/>
    <mergeCell ref="U18:W18"/>
    <mergeCell ref="AA18:AC18"/>
    <mergeCell ref="E19:Y19"/>
    <mergeCell ref="A96:B96"/>
    <mergeCell ref="E96:M96"/>
    <mergeCell ref="E17:G17"/>
    <mergeCell ref="I17:K17"/>
    <mergeCell ref="M17:O17"/>
    <mergeCell ref="Q17:S17"/>
    <mergeCell ref="U17:W17"/>
    <mergeCell ref="AA15:AC15"/>
    <mergeCell ref="E16:G16"/>
    <mergeCell ref="I16:K16"/>
    <mergeCell ref="M16:O16"/>
    <mergeCell ref="Q16:S16"/>
    <mergeCell ref="U16:W16"/>
    <mergeCell ref="E15:G15"/>
    <mergeCell ref="I15:K15"/>
    <mergeCell ref="M15:O15"/>
    <mergeCell ref="AA16:AC16"/>
    <mergeCell ref="E14:G14"/>
    <mergeCell ref="I14:K14"/>
    <mergeCell ref="M14:O14"/>
    <mergeCell ref="Q15:S15"/>
    <mergeCell ref="U15:W15"/>
    <mergeCell ref="A1:AA1"/>
    <mergeCell ref="A2:V3"/>
    <mergeCell ref="E12:O12"/>
    <mergeCell ref="Q12:S12"/>
    <mergeCell ref="U12:W12"/>
    <mergeCell ref="AA12:AC12"/>
  </mergeCells>
  <dataValidations count="2">
    <dataValidation type="list" allowBlank="1" showInputMessage="1" showErrorMessage="1" sqref="C96" xr:uid="{1AE2BE24-F3C3-44E7-81E8-62F0C0B845CB}">
      <formula1>$AF$96:$AF$98</formula1>
    </dataValidation>
    <dataValidation type="list" allowBlank="1" showInputMessage="1" showErrorMessage="1" sqref="C100" xr:uid="{B59BECCD-FE0B-45AA-8C69-4544517E97DE}">
      <formula1>$AF$108:$AF$110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453F-39DC-4B90-835E-7464F532DFA4}">
  <sheetPr codeName="Sheet12"/>
  <dimension ref="A1:AS57"/>
  <sheetViews>
    <sheetView showGridLines="0" view="pageBreakPreview" zoomScaleNormal="100" zoomScaleSheetLayoutView="100" workbookViewId="0">
      <pane xSplit="5" ySplit="3" topLeftCell="F4" activePane="bottomRight" state="frozen"/>
      <selection pane="topRight" activeCell="F1" sqref="F1"/>
      <selection pane="bottomLeft" activeCell="A3" sqref="A3"/>
      <selection pane="bottomRight" activeCell="D15" sqref="D15"/>
    </sheetView>
  </sheetViews>
  <sheetFormatPr defaultColWidth="9.140625" defaultRowHeight="12.75" x14ac:dyDescent="0.2"/>
  <cols>
    <col min="1" max="1" width="3.5703125" style="7" customWidth="1"/>
    <col min="2" max="2" width="12" style="7" customWidth="1"/>
    <col min="3" max="3" width="5.85546875" style="7" customWidth="1"/>
    <col min="4" max="4" width="33.85546875" style="7" customWidth="1"/>
    <col min="5" max="45" width="10.5703125" style="7" customWidth="1"/>
    <col min="46" max="16384" width="9.140625" style="7"/>
  </cols>
  <sheetData>
    <row r="1" spans="1:45" ht="17.25" customHeight="1" thickBot="1" x14ac:dyDescent="0.3">
      <c r="B1" s="300" t="s">
        <v>646</v>
      </c>
      <c r="C1" s="406"/>
      <c r="D1" s="407"/>
      <c r="E1" s="43"/>
      <c r="F1" s="408"/>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row>
    <row r="2" spans="1:45" ht="7.5" customHeight="1" x14ac:dyDescent="0.25">
      <c r="B2" s="9"/>
      <c r="C2" s="409"/>
      <c r="D2" s="24"/>
      <c r="F2" s="8"/>
    </row>
    <row r="3" spans="1:45" s="410" customFormat="1" ht="13.5" customHeight="1" x14ac:dyDescent="0.2">
      <c r="C3" s="411"/>
      <c r="D3" s="412"/>
      <c r="E3" s="413" t="s">
        <v>647</v>
      </c>
      <c r="F3" s="410">
        <v>1</v>
      </c>
      <c r="G3" s="410">
        <v>2</v>
      </c>
      <c r="H3" s="410">
        <v>3</v>
      </c>
      <c r="I3" s="410">
        <v>4</v>
      </c>
      <c r="J3" s="410">
        <v>5</v>
      </c>
      <c r="K3" s="410">
        <v>6</v>
      </c>
      <c r="L3" s="410">
        <v>7</v>
      </c>
      <c r="M3" s="410">
        <v>8</v>
      </c>
      <c r="N3" s="410">
        <v>9</v>
      </c>
      <c r="O3" s="410">
        <v>10</v>
      </c>
      <c r="P3" s="410">
        <v>11</v>
      </c>
      <c r="Q3" s="410">
        <v>12</v>
      </c>
      <c r="R3" s="410">
        <v>13</v>
      </c>
      <c r="S3" s="410">
        <v>14</v>
      </c>
      <c r="T3" s="410">
        <v>15</v>
      </c>
      <c r="U3" s="410">
        <v>16</v>
      </c>
      <c r="V3" s="410">
        <v>17</v>
      </c>
      <c r="W3" s="410">
        <v>18</v>
      </c>
      <c r="X3" s="410">
        <v>19</v>
      </c>
      <c r="Y3" s="410">
        <v>20</v>
      </c>
      <c r="Z3" s="410">
        <v>21</v>
      </c>
      <c r="AA3" s="410">
        <v>22</v>
      </c>
      <c r="AB3" s="410">
        <v>23</v>
      </c>
      <c r="AC3" s="410">
        <v>24</v>
      </c>
      <c r="AD3" s="410">
        <v>25</v>
      </c>
      <c r="AE3" s="410">
        <v>26</v>
      </c>
      <c r="AF3" s="410">
        <v>27</v>
      </c>
      <c r="AG3" s="410">
        <v>28</v>
      </c>
      <c r="AH3" s="410">
        <v>29</v>
      </c>
      <c r="AI3" s="410">
        <v>30</v>
      </c>
      <c r="AJ3" s="410">
        <v>31</v>
      </c>
      <c r="AK3" s="410">
        <v>32</v>
      </c>
      <c r="AL3" s="410">
        <v>33</v>
      </c>
      <c r="AM3" s="410">
        <v>34</v>
      </c>
      <c r="AN3" s="410">
        <v>35</v>
      </c>
      <c r="AO3" s="410">
        <v>36</v>
      </c>
      <c r="AP3" s="410">
        <v>37</v>
      </c>
      <c r="AQ3" s="410">
        <v>38</v>
      </c>
      <c r="AR3" s="410">
        <v>39</v>
      </c>
      <c r="AS3" s="410">
        <v>40</v>
      </c>
    </row>
    <row r="4" spans="1:45" ht="12.75" customHeight="1" x14ac:dyDescent="0.2">
      <c r="B4" s="854" t="s">
        <v>648</v>
      </c>
      <c r="C4" s="855"/>
      <c r="D4" s="856" t="s">
        <v>649</v>
      </c>
      <c r="E4" s="857">
        <v>0.02</v>
      </c>
      <c r="F4" s="858"/>
      <c r="G4" s="859">
        <f t="shared" ref="G4:AS4" si="0">F4*(1+$E4)</f>
        <v>0</v>
      </c>
      <c r="H4" s="859">
        <f t="shared" si="0"/>
        <v>0</v>
      </c>
      <c r="I4" s="859">
        <f t="shared" si="0"/>
        <v>0</v>
      </c>
      <c r="J4" s="859">
        <f t="shared" si="0"/>
        <v>0</v>
      </c>
      <c r="K4" s="859">
        <f t="shared" si="0"/>
        <v>0</v>
      </c>
      <c r="L4" s="859">
        <f t="shared" si="0"/>
        <v>0</v>
      </c>
      <c r="M4" s="859">
        <f t="shared" si="0"/>
        <v>0</v>
      </c>
      <c r="N4" s="859">
        <f t="shared" si="0"/>
        <v>0</v>
      </c>
      <c r="O4" s="859">
        <f t="shared" si="0"/>
        <v>0</v>
      </c>
      <c r="P4" s="859">
        <f t="shared" si="0"/>
        <v>0</v>
      </c>
      <c r="Q4" s="859">
        <f t="shared" si="0"/>
        <v>0</v>
      </c>
      <c r="R4" s="859">
        <f t="shared" si="0"/>
        <v>0</v>
      </c>
      <c r="S4" s="859">
        <f t="shared" si="0"/>
        <v>0</v>
      </c>
      <c r="T4" s="859">
        <f t="shared" si="0"/>
        <v>0</v>
      </c>
      <c r="U4" s="859">
        <f t="shared" si="0"/>
        <v>0</v>
      </c>
      <c r="V4" s="859">
        <f t="shared" si="0"/>
        <v>0</v>
      </c>
      <c r="W4" s="859">
        <f t="shared" si="0"/>
        <v>0</v>
      </c>
      <c r="X4" s="859">
        <f t="shared" si="0"/>
        <v>0</v>
      </c>
      <c r="Y4" s="859">
        <f t="shared" si="0"/>
        <v>0</v>
      </c>
      <c r="Z4" s="859">
        <f t="shared" si="0"/>
        <v>0</v>
      </c>
      <c r="AA4" s="859">
        <f t="shared" si="0"/>
        <v>0</v>
      </c>
      <c r="AB4" s="859">
        <f t="shared" si="0"/>
        <v>0</v>
      </c>
      <c r="AC4" s="859">
        <f t="shared" si="0"/>
        <v>0</v>
      </c>
      <c r="AD4" s="859">
        <f t="shared" si="0"/>
        <v>0</v>
      </c>
      <c r="AE4" s="859">
        <f t="shared" si="0"/>
        <v>0</v>
      </c>
      <c r="AF4" s="859">
        <f t="shared" si="0"/>
        <v>0</v>
      </c>
      <c r="AG4" s="859">
        <f t="shared" si="0"/>
        <v>0</v>
      </c>
      <c r="AH4" s="859">
        <f t="shared" si="0"/>
        <v>0</v>
      </c>
      <c r="AI4" s="859">
        <f t="shared" si="0"/>
        <v>0</v>
      </c>
      <c r="AJ4" s="859">
        <f t="shared" si="0"/>
        <v>0</v>
      </c>
      <c r="AK4" s="859">
        <f t="shared" si="0"/>
        <v>0</v>
      </c>
      <c r="AL4" s="859">
        <f t="shared" si="0"/>
        <v>0</v>
      </c>
      <c r="AM4" s="859">
        <f t="shared" si="0"/>
        <v>0</v>
      </c>
      <c r="AN4" s="859">
        <f t="shared" si="0"/>
        <v>0</v>
      </c>
      <c r="AO4" s="859">
        <f t="shared" si="0"/>
        <v>0</v>
      </c>
      <c r="AP4" s="859">
        <f t="shared" si="0"/>
        <v>0</v>
      </c>
      <c r="AQ4" s="859">
        <f t="shared" si="0"/>
        <v>0</v>
      </c>
      <c r="AR4" s="859">
        <f t="shared" si="0"/>
        <v>0</v>
      </c>
      <c r="AS4" s="860">
        <f t="shared" si="0"/>
        <v>0</v>
      </c>
    </row>
    <row r="5" spans="1:45" ht="12.75" customHeight="1" x14ac:dyDescent="0.2">
      <c r="B5" s="854" t="s">
        <v>648</v>
      </c>
      <c r="C5" s="855"/>
      <c r="D5" s="856" t="s">
        <v>650</v>
      </c>
      <c r="E5" s="857">
        <v>0.02</v>
      </c>
      <c r="F5" s="858"/>
      <c r="G5" s="859">
        <f t="shared" ref="G5:AS5" si="1">F5*(1+$E5)</f>
        <v>0</v>
      </c>
      <c r="H5" s="859">
        <f t="shared" si="1"/>
        <v>0</v>
      </c>
      <c r="I5" s="859">
        <f t="shared" si="1"/>
        <v>0</v>
      </c>
      <c r="J5" s="859">
        <f t="shared" si="1"/>
        <v>0</v>
      </c>
      <c r="K5" s="859">
        <f t="shared" si="1"/>
        <v>0</v>
      </c>
      <c r="L5" s="859">
        <f t="shared" si="1"/>
        <v>0</v>
      </c>
      <c r="M5" s="859">
        <f t="shared" si="1"/>
        <v>0</v>
      </c>
      <c r="N5" s="859">
        <f t="shared" si="1"/>
        <v>0</v>
      </c>
      <c r="O5" s="859">
        <f t="shared" si="1"/>
        <v>0</v>
      </c>
      <c r="P5" s="859">
        <f t="shared" si="1"/>
        <v>0</v>
      </c>
      <c r="Q5" s="859">
        <f t="shared" si="1"/>
        <v>0</v>
      </c>
      <c r="R5" s="859">
        <f t="shared" si="1"/>
        <v>0</v>
      </c>
      <c r="S5" s="859">
        <f t="shared" si="1"/>
        <v>0</v>
      </c>
      <c r="T5" s="859">
        <f t="shared" si="1"/>
        <v>0</v>
      </c>
      <c r="U5" s="859">
        <f t="shared" si="1"/>
        <v>0</v>
      </c>
      <c r="V5" s="859">
        <f t="shared" si="1"/>
        <v>0</v>
      </c>
      <c r="W5" s="859">
        <f t="shared" si="1"/>
        <v>0</v>
      </c>
      <c r="X5" s="859">
        <f t="shared" si="1"/>
        <v>0</v>
      </c>
      <c r="Y5" s="859">
        <f t="shared" si="1"/>
        <v>0</v>
      </c>
      <c r="Z5" s="859">
        <f t="shared" si="1"/>
        <v>0</v>
      </c>
      <c r="AA5" s="859">
        <f t="shared" si="1"/>
        <v>0</v>
      </c>
      <c r="AB5" s="859">
        <f t="shared" si="1"/>
        <v>0</v>
      </c>
      <c r="AC5" s="859">
        <f t="shared" si="1"/>
        <v>0</v>
      </c>
      <c r="AD5" s="859">
        <f t="shared" si="1"/>
        <v>0</v>
      </c>
      <c r="AE5" s="859">
        <f t="shared" si="1"/>
        <v>0</v>
      </c>
      <c r="AF5" s="859">
        <f t="shared" si="1"/>
        <v>0</v>
      </c>
      <c r="AG5" s="859">
        <f t="shared" si="1"/>
        <v>0</v>
      </c>
      <c r="AH5" s="859">
        <f t="shared" si="1"/>
        <v>0</v>
      </c>
      <c r="AI5" s="859">
        <f t="shared" si="1"/>
        <v>0</v>
      </c>
      <c r="AJ5" s="859">
        <f t="shared" si="1"/>
        <v>0</v>
      </c>
      <c r="AK5" s="859">
        <f t="shared" si="1"/>
        <v>0</v>
      </c>
      <c r="AL5" s="859">
        <f t="shared" si="1"/>
        <v>0</v>
      </c>
      <c r="AM5" s="859">
        <f t="shared" si="1"/>
        <v>0</v>
      </c>
      <c r="AN5" s="859">
        <f t="shared" si="1"/>
        <v>0</v>
      </c>
      <c r="AO5" s="859">
        <f t="shared" si="1"/>
        <v>0</v>
      </c>
      <c r="AP5" s="859">
        <f t="shared" si="1"/>
        <v>0</v>
      </c>
      <c r="AQ5" s="859">
        <f t="shared" si="1"/>
        <v>0</v>
      </c>
      <c r="AR5" s="859">
        <f t="shared" si="1"/>
        <v>0</v>
      </c>
      <c r="AS5" s="860">
        <f t="shared" si="1"/>
        <v>0</v>
      </c>
    </row>
    <row r="6" spans="1:45" ht="12.75" customHeight="1" x14ac:dyDescent="0.2">
      <c r="B6" s="854" t="s">
        <v>648</v>
      </c>
      <c r="C6" s="855"/>
      <c r="D6" s="856" t="s">
        <v>651</v>
      </c>
      <c r="E6" s="861"/>
      <c r="F6" s="862">
        <f t="shared" ref="F6:AS6" si="2">SUM(F4:F5)</f>
        <v>0</v>
      </c>
      <c r="G6" s="863">
        <f t="shared" si="2"/>
        <v>0</v>
      </c>
      <c r="H6" s="863">
        <f t="shared" si="2"/>
        <v>0</v>
      </c>
      <c r="I6" s="863">
        <f t="shared" si="2"/>
        <v>0</v>
      </c>
      <c r="J6" s="863">
        <f t="shared" si="2"/>
        <v>0</v>
      </c>
      <c r="K6" s="863">
        <f t="shared" si="2"/>
        <v>0</v>
      </c>
      <c r="L6" s="863">
        <f t="shared" si="2"/>
        <v>0</v>
      </c>
      <c r="M6" s="863">
        <f t="shared" si="2"/>
        <v>0</v>
      </c>
      <c r="N6" s="863">
        <f t="shared" si="2"/>
        <v>0</v>
      </c>
      <c r="O6" s="863">
        <f t="shared" si="2"/>
        <v>0</v>
      </c>
      <c r="P6" s="863">
        <f t="shared" si="2"/>
        <v>0</v>
      </c>
      <c r="Q6" s="863">
        <f t="shared" si="2"/>
        <v>0</v>
      </c>
      <c r="R6" s="863">
        <f t="shared" si="2"/>
        <v>0</v>
      </c>
      <c r="S6" s="863">
        <f t="shared" si="2"/>
        <v>0</v>
      </c>
      <c r="T6" s="863">
        <f t="shared" si="2"/>
        <v>0</v>
      </c>
      <c r="U6" s="863">
        <f t="shared" si="2"/>
        <v>0</v>
      </c>
      <c r="V6" s="863">
        <f t="shared" si="2"/>
        <v>0</v>
      </c>
      <c r="W6" s="863">
        <f t="shared" si="2"/>
        <v>0</v>
      </c>
      <c r="X6" s="863">
        <f t="shared" si="2"/>
        <v>0</v>
      </c>
      <c r="Y6" s="863">
        <f t="shared" si="2"/>
        <v>0</v>
      </c>
      <c r="Z6" s="863">
        <f t="shared" si="2"/>
        <v>0</v>
      </c>
      <c r="AA6" s="863">
        <f t="shared" si="2"/>
        <v>0</v>
      </c>
      <c r="AB6" s="863">
        <f t="shared" si="2"/>
        <v>0</v>
      </c>
      <c r="AC6" s="863">
        <f t="shared" si="2"/>
        <v>0</v>
      </c>
      <c r="AD6" s="863">
        <f t="shared" si="2"/>
        <v>0</v>
      </c>
      <c r="AE6" s="863">
        <f t="shared" si="2"/>
        <v>0</v>
      </c>
      <c r="AF6" s="863">
        <f t="shared" si="2"/>
        <v>0</v>
      </c>
      <c r="AG6" s="863">
        <f t="shared" si="2"/>
        <v>0</v>
      </c>
      <c r="AH6" s="863">
        <f t="shared" si="2"/>
        <v>0</v>
      </c>
      <c r="AI6" s="863">
        <f t="shared" si="2"/>
        <v>0</v>
      </c>
      <c r="AJ6" s="863">
        <f t="shared" si="2"/>
        <v>0</v>
      </c>
      <c r="AK6" s="863">
        <f t="shared" si="2"/>
        <v>0</v>
      </c>
      <c r="AL6" s="863">
        <f t="shared" si="2"/>
        <v>0</v>
      </c>
      <c r="AM6" s="863">
        <f t="shared" si="2"/>
        <v>0</v>
      </c>
      <c r="AN6" s="863">
        <f t="shared" si="2"/>
        <v>0</v>
      </c>
      <c r="AO6" s="863">
        <f t="shared" si="2"/>
        <v>0</v>
      </c>
      <c r="AP6" s="863">
        <f t="shared" si="2"/>
        <v>0</v>
      </c>
      <c r="AQ6" s="863">
        <f t="shared" si="2"/>
        <v>0</v>
      </c>
      <c r="AR6" s="863">
        <f t="shared" si="2"/>
        <v>0</v>
      </c>
      <c r="AS6" s="862">
        <f t="shared" si="2"/>
        <v>0</v>
      </c>
    </row>
    <row r="7" spans="1:45" ht="12.75" customHeight="1" x14ac:dyDescent="0.2">
      <c r="A7" s="414"/>
      <c r="B7" s="864" t="s">
        <v>652</v>
      </c>
      <c r="C7" s="865">
        <v>0.08</v>
      </c>
      <c r="D7" s="866" t="s">
        <v>653</v>
      </c>
      <c r="E7" s="415"/>
      <c r="F7" s="860">
        <f t="shared" ref="F7:AS7" si="3">-$C7*F6</f>
        <v>0</v>
      </c>
      <c r="G7" s="859">
        <f t="shared" si="3"/>
        <v>0</v>
      </c>
      <c r="H7" s="859">
        <f t="shared" si="3"/>
        <v>0</v>
      </c>
      <c r="I7" s="859">
        <f t="shared" si="3"/>
        <v>0</v>
      </c>
      <c r="J7" s="859">
        <f t="shared" si="3"/>
        <v>0</v>
      </c>
      <c r="K7" s="859">
        <f t="shared" si="3"/>
        <v>0</v>
      </c>
      <c r="L7" s="859">
        <f t="shared" si="3"/>
        <v>0</v>
      </c>
      <c r="M7" s="859">
        <f t="shared" si="3"/>
        <v>0</v>
      </c>
      <c r="N7" s="859">
        <f t="shared" si="3"/>
        <v>0</v>
      </c>
      <c r="O7" s="859">
        <f t="shared" si="3"/>
        <v>0</v>
      </c>
      <c r="P7" s="859">
        <f t="shared" si="3"/>
        <v>0</v>
      </c>
      <c r="Q7" s="859">
        <f t="shared" si="3"/>
        <v>0</v>
      </c>
      <c r="R7" s="859">
        <f t="shared" si="3"/>
        <v>0</v>
      </c>
      <c r="S7" s="859">
        <f t="shared" si="3"/>
        <v>0</v>
      </c>
      <c r="T7" s="859">
        <f t="shared" si="3"/>
        <v>0</v>
      </c>
      <c r="U7" s="859">
        <f t="shared" si="3"/>
        <v>0</v>
      </c>
      <c r="V7" s="859">
        <f t="shared" si="3"/>
        <v>0</v>
      </c>
      <c r="W7" s="859">
        <f t="shared" si="3"/>
        <v>0</v>
      </c>
      <c r="X7" s="859">
        <f t="shared" si="3"/>
        <v>0</v>
      </c>
      <c r="Y7" s="859">
        <f t="shared" si="3"/>
        <v>0</v>
      </c>
      <c r="Z7" s="859">
        <f t="shared" si="3"/>
        <v>0</v>
      </c>
      <c r="AA7" s="859">
        <f t="shared" si="3"/>
        <v>0</v>
      </c>
      <c r="AB7" s="859">
        <f t="shared" si="3"/>
        <v>0</v>
      </c>
      <c r="AC7" s="859">
        <f t="shared" si="3"/>
        <v>0</v>
      </c>
      <c r="AD7" s="859">
        <f t="shared" si="3"/>
        <v>0</v>
      </c>
      <c r="AE7" s="859">
        <f t="shared" si="3"/>
        <v>0</v>
      </c>
      <c r="AF7" s="859">
        <f t="shared" si="3"/>
        <v>0</v>
      </c>
      <c r="AG7" s="859">
        <f t="shared" si="3"/>
        <v>0</v>
      </c>
      <c r="AH7" s="859">
        <f t="shared" si="3"/>
        <v>0</v>
      </c>
      <c r="AI7" s="859">
        <f t="shared" si="3"/>
        <v>0</v>
      </c>
      <c r="AJ7" s="859">
        <f t="shared" si="3"/>
        <v>0</v>
      </c>
      <c r="AK7" s="859">
        <f t="shared" si="3"/>
        <v>0</v>
      </c>
      <c r="AL7" s="859">
        <f t="shared" si="3"/>
        <v>0</v>
      </c>
      <c r="AM7" s="859">
        <f t="shared" si="3"/>
        <v>0</v>
      </c>
      <c r="AN7" s="859">
        <f t="shared" si="3"/>
        <v>0</v>
      </c>
      <c r="AO7" s="859">
        <f t="shared" si="3"/>
        <v>0</v>
      </c>
      <c r="AP7" s="859">
        <f t="shared" si="3"/>
        <v>0</v>
      </c>
      <c r="AQ7" s="859">
        <f t="shared" si="3"/>
        <v>0</v>
      </c>
      <c r="AR7" s="859">
        <f t="shared" si="3"/>
        <v>0</v>
      </c>
      <c r="AS7" s="860">
        <f t="shared" si="3"/>
        <v>0</v>
      </c>
    </row>
    <row r="8" spans="1:45" ht="12.75" customHeight="1" x14ac:dyDescent="0.2">
      <c r="A8" s="414"/>
      <c r="B8" s="864" t="s">
        <v>648</v>
      </c>
      <c r="C8" s="867"/>
      <c r="D8" s="868" t="s">
        <v>654</v>
      </c>
      <c r="E8" s="869"/>
      <c r="F8" s="870">
        <f t="shared" ref="F8:AS8" si="4">SUM(F6:F7)</f>
        <v>0</v>
      </c>
      <c r="G8" s="871">
        <f t="shared" si="4"/>
        <v>0</v>
      </c>
      <c r="H8" s="871">
        <f t="shared" si="4"/>
        <v>0</v>
      </c>
      <c r="I8" s="871">
        <f t="shared" si="4"/>
        <v>0</v>
      </c>
      <c r="J8" s="871">
        <f t="shared" si="4"/>
        <v>0</v>
      </c>
      <c r="K8" s="871">
        <f t="shared" si="4"/>
        <v>0</v>
      </c>
      <c r="L8" s="871">
        <f t="shared" si="4"/>
        <v>0</v>
      </c>
      <c r="M8" s="871">
        <f t="shared" si="4"/>
        <v>0</v>
      </c>
      <c r="N8" s="871">
        <f t="shared" si="4"/>
        <v>0</v>
      </c>
      <c r="O8" s="871">
        <f t="shared" si="4"/>
        <v>0</v>
      </c>
      <c r="P8" s="871">
        <f t="shared" si="4"/>
        <v>0</v>
      </c>
      <c r="Q8" s="871">
        <f t="shared" si="4"/>
        <v>0</v>
      </c>
      <c r="R8" s="871">
        <f t="shared" si="4"/>
        <v>0</v>
      </c>
      <c r="S8" s="871">
        <f t="shared" si="4"/>
        <v>0</v>
      </c>
      <c r="T8" s="871">
        <f t="shared" si="4"/>
        <v>0</v>
      </c>
      <c r="U8" s="871">
        <f t="shared" si="4"/>
        <v>0</v>
      </c>
      <c r="V8" s="871">
        <f t="shared" si="4"/>
        <v>0</v>
      </c>
      <c r="W8" s="871">
        <f t="shared" si="4"/>
        <v>0</v>
      </c>
      <c r="X8" s="871">
        <f t="shared" si="4"/>
        <v>0</v>
      </c>
      <c r="Y8" s="871">
        <f t="shared" si="4"/>
        <v>0</v>
      </c>
      <c r="Z8" s="871">
        <f t="shared" si="4"/>
        <v>0</v>
      </c>
      <c r="AA8" s="871">
        <f t="shared" si="4"/>
        <v>0</v>
      </c>
      <c r="AB8" s="871">
        <f t="shared" si="4"/>
        <v>0</v>
      </c>
      <c r="AC8" s="871">
        <f t="shared" si="4"/>
        <v>0</v>
      </c>
      <c r="AD8" s="871">
        <f t="shared" si="4"/>
        <v>0</v>
      </c>
      <c r="AE8" s="871">
        <f t="shared" si="4"/>
        <v>0</v>
      </c>
      <c r="AF8" s="871">
        <f t="shared" si="4"/>
        <v>0</v>
      </c>
      <c r="AG8" s="871">
        <f t="shared" si="4"/>
        <v>0</v>
      </c>
      <c r="AH8" s="871">
        <f t="shared" si="4"/>
        <v>0</v>
      </c>
      <c r="AI8" s="871">
        <f t="shared" si="4"/>
        <v>0</v>
      </c>
      <c r="AJ8" s="871">
        <f t="shared" si="4"/>
        <v>0</v>
      </c>
      <c r="AK8" s="871">
        <f t="shared" si="4"/>
        <v>0</v>
      </c>
      <c r="AL8" s="871">
        <f t="shared" si="4"/>
        <v>0</v>
      </c>
      <c r="AM8" s="871">
        <f t="shared" si="4"/>
        <v>0</v>
      </c>
      <c r="AN8" s="871">
        <f t="shared" si="4"/>
        <v>0</v>
      </c>
      <c r="AO8" s="871">
        <f t="shared" si="4"/>
        <v>0</v>
      </c>
      <c r="AP8" s="871">
        <f t="shared" si="4"/>
        <v>0</v>
      </c>
      <c r="AQ8" s="871">
        <f t="shared" si="4"/>
        <v>0</v>
      </c>
      <c r="AR8" s="871">
        <f t="shared" si="4"/>
        <v>0</v>
      </c>
      <c r="AS8" s="870">
        <f t="shared" si="4"/>
        <v>0</v>
      </c>
    </row>
    <row r="9" spans="1:45" ht="5.0999999999999996" customHeight="1" x14ac:dyDescent="0.2">
      <c r="B9" s="872"/>
      <c r="C9" s="873"/>
      <c r="D9" s="868"/>
      <c r="E9" s="874"/>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60"/>
    </row>
    <row r="10" spans="1:45" ht="12.75" customHeight="1" x14ac:dyDescent="0.2">
      <c r="B10" s="854" t="s">
        <v>648</v>
      </c>
      <c r="C10" s="855"/>
      <c r="D10" s="856" t="s">
        <v>655</v>
      </c>
      <c r="E10" s="857">
        <v>0.02</v>
      </c>
      <c r="F10" s="858"/>
      <c r="G10" s="859">
        <f t="shared" ref="G10:AS10" si="5">F10*(1+$E10)</f>
        <v>0</v>
      </c>
      <c r="H10" s="859">
        <f t="shared" si="5"/>
        <v>0</v>
      </c>
      <c r="I10" s="859">
        <f t="shared" si="5"/>
        <v>0</v>
      </c>
      <c r="J10" s="859">
        <f t="shared" si="5"/>
        <v>0</v>
      </c>
      <c r="K10" s="859">
        <f t="shared" si="5"/>
        <v>0</v>
      </c>
      <c r="L10" s="859">
        <f t="shared" si="5"/>
        <v>0</v>
      </c>
      <c r="M10" s="859">
        <f t="shared" si="5"/>
        <v>0</v>
      </c>
      <c r="N10" s="859">
        <f t="shared" si="5"/>
        <v>0</v>
      </c>
      <c r="O10" s="859">
        <f t="shared" si="5"/>
        <v>0</v>
      </c>
      <c r="P10" s="859">
        <f t="shared" si="5"/>
        <v>0</v>
      </c>
      <c r="Q10" s="859">
        <f t="shared" si="5"/>
        <v>0</v>
      </c>
      <c r="R10" s="859">
        <f t="shared" si="5"/>
        <v>0</v>
      </c>
      <c r="S10" s="859">
        <f t="shared" si="5"/>
        <v>0</v>
      </c>
      <c r="T10" s="859">
        <f t="shared" si="5"/>
        <v>0</v>
      </c>
      <c r="U10" s="859">
        <f t="shared" si="5"/>
        <v>0</v>
      </c>
      <c r="V10" s="859">
        <f t="shared" si="5"/>
        <v>0</v>
      </c>
      <c r="W10" s="859">
        <f t="shared" si="5"/>
        <v>0</v>
      </c>
      <c r="X10" s="859">
        <f t="shared" si="5"/>
        <v>0</v>
      </c>
      <c r="Y10" s="859">
        <f t="shared" si="5"/>
        <v>0</v>
      </c>
      <c r="Z10" s="859">
        <f t="shared" si="5"/>
        <v>0</v>
      </c>
      <c r="AA10" s="859">
        <f t="shared" si="5"/>
        <v>0</v>
      </c>
      <c r="AB10" s="859">
        <f t="shared" si="5"/>
        <v>0</v>
      </c>
      <c r="AC10" s="859">
        <f t="shared" si="5"/>
        <v>0</v>
      </c>
      <c r="AD10" s="859">
        <f t="shared" si="5"/>
        <v>0</v>
      </c>
      <c r="AE10" s="859">
        <f t="shared" si="5"/>
        <v>0</v>
      </c>
      <c r="AF10" s="859">
        <f t="shared" si="5"/>
        <v>0</v>
      </c>
      <c r="AG10" s="859">
        <f t="shared" si="5"/>
        <v>0</v>
      </c>
      <c r="AH10" s="859">
        <f t="shared" si="5"/>
        <v>0</v>
      </c>
      <c r="AI10" s="859">
        <f t="shared" si="5"/>
        <v>0</v>
      </c>
      <c r="AJ10" s="859">
        <f t="shared" si="5"/>
        <v>0</v>
      </c>
      <c r="AK10" s="859">
        <f t="shared" si="5"/>
        <v>0</v>
      </c>
      <c r="AL10" s="859">
        <f t="shared" si="5"/>
        <v>0</v>
      </c>
      <c r="AM10" s="859">
        <f t="shared" si="5"/>
        <v>0</v>
      </c>
      <c r="AN10" s="859">
        <f t="shared" si="5"/>
        <v>0</v>
      </c>
      <c r="AO10" s="859">
        <f t="shared" si="5"/>
        <v>0</v>
      </c>
      <c r="AP10" s="859">
        <f t="shared" si="5"/>
        <v>0</v>
      </c>
      <c r="AQ10" s="859">
        <f t="shared" si="5"/>
        <v>0</v>
      </c>
      <c r="AR10" s="859">
        <f t="shared" si="5"/>
        <v>0</v>
      </c>
      <c r="AS10" s="860">
        <f t="shared" si="5"/>
        <v>0</v>
      </c>
    </row>
    <row r="11" spans="1:45" ht="12.75" customHeight="1" x14ac:dyDescent="0.2">
      <c r="B11" s="854" t="s">
        <v>652</v>
      </c>
      <c r="C11" s="875">
        <v>1</v>
      </c>
      <c r="D11" s="856" t="s">
        <v>656</v>
      </c>
      <c r="E11" s="415"/>
      <c r="F11" s="860">
        <f t="shared" ref="F11:AS11" si="6">-$C11*F10</f>
        <v>0</v>
      </c>
      <c r="G11" s="859">
        <f t="shared" si="6"/>
        <v>0</v>
      </c>
      <c r="H11" s="859">
        <f t="shared" si="6"/>
        <v>0</v>
      </c>
      <c r="I11" s="859">
        <f t="shared" si="6"/>
        <v>0</v>
      </c>
      <c r="J11" s="859">
        <f t="shared" si="6"/>
        <v>0</v>
      </c>
      <c r="K11" s="859">
        <f t="shared" si="6"/>
        <v>0</v>
      </c>
      <c r="L11" s="859">
        <f t="shared" si="6"/>
        <v>0</v>
      </c>
      <c r="M11" s="859">
        <f t="shared" si="6"/>
        <v>0</v>
      </c>
      <c r="N11" s="859">
        <f t="shared" si="6"/>
        <v>0</v>
      </c>
      <c r="O11" s="859">
        <f t="shared" si="6"/>
        <v>0</v>
      </c>
      <c r="P11" s="859">
        <f t="shared" si="6"/>
        <v>0</v>
      </c>
      <c r="Q11" s="859">
        <f t="shared" si="6"/>
        <v>0</v>
      </c>
      <c r="R11" s="859">
        <f t="shared" si="6"/>
        <v>0</v>
      </c>
      <c r="S11" s="859">
        <f t="shared" si="6"/>
        <v>0</v>
      </c>
      <c r="T11" s="859">
        <f t="shared" si="6"/>
        <v>0</v>
      </c>
      <c r="U11" s="859">
        <f t="shared" si="6"/>
        <v>0</v>
      </c>
      <c r="V11" s="859">
        <f t="shared" si="6"/>
        <v>0</v>
      </c>
      <c r="W11" s="859">
        <f t="shared" si="6"/>
        <v>0</v>
      </c>
      <c r="X11" s="859">
        <f t="shared" si="6"/>
        <v>0</v>
      </c>
      <c r="Y11" s="859">
        <f t="shared" si="6"/>
        <v>0</v>
      </c>
      <c r="Z11" s="859">
        <f t="shared" si="6"/>
        <v>0</v>
      </c>
      <c r="AA11" s="859">
        <f t="shared" si="6"/>
        <v>0</v>
      </c>
      <c r="AB11" s="859">
        <f t="shared" si="6"/>
        <v>0</v>
      </c>
      <c r="AC11" s="859">
        <f t="shared" si="6"/>
        <v>0</v>
      </c>
      <c r="AD11" s="859">
        <f t="shared" si="6"/>
        <v>0</v>
      </c>
      <c r="AE11" s="859">
        <f t="shared" si="6"/>
        <v>0</v>
      </c>
      <c r="AF11" s="859">
        <f t="shared" si="6"/>
        <v>0</v>
      </c>
      <c r="AG11" s="859">
        <f t="shared" si="6"/>
        <v>0</v>
      </c>
      <c r="AH11" s="859">
        <f t="shared" si="6"/>
        <v>0</v>
      </c>
      <c r="AI11" s="859">
        <f t="shared" si="6"/>
        <v>0</v>
      </c>
      <c r="AJ11" s="859">
        <f t="shared" si="6"/>
        <v>0</v>
      </c>
      <c r="AK11" s="859">
        <f t="shared" si="6"/>
        <v>0</v>
      </c>
      <c r="AL11" s="859">
        <f t="shared" si="6"/>
        <v>0</v>
      </c>
      <c r="AM11" s="859">
        <f t="shared" si="6"/>
        <v>0</v>
      </c>
      <c r="AN11" s="859">
        <f t="shared" si="6"/>
        <v>0</v>
      </c>
      <c r="AO11" s="859">
        <f t="shared" si="6"/>
        <v>0</v>
      </c>
      <c r="AP11" s="859">
        <f t="shared" si="6"/>
        <v>0</v>
      </c>
      <c r="AQ11" s="859">
        <f t="shared" si="6"/>
        <v>0</v>
      </c>
      <c r="AR11" s="859">
        <f t="shared" si="6"/>
        <v>0</v>
      </c>
      <c r="AS11" s="859">
        <f t="shared" si="6"/>
        <v>0</v>
      </c>
    </row>
    <row r="12" spans="1:45" ht="12.75" customHeight="1" x14ac:dyDescent="0.2">
      <c r="B12" s="854" t="s">
        <v>648</v>
      </c>
      <c r="C12" s="876"/>
      <c r="D12" s="877" t="s">
        <v>657</v>
      </c>
      <c r="E12" s="878"/>
      <c r="F12" s="870">
        <f t="shared" ref="F12:AS12" si="7">SUM(F10:F11)</f>
        <v>0</v>
      </c>
      <c r="G12" s="871">
        <f t="shared" si="7"/>
        <v>0</v>
      </c>
      <c r="H12" s="871">
        <f t="shared" si="7"/>
        <v>0</v>
      </c>
      <c r="I12" s="871">
        <f t="shared" si="7"/>
        <v>0</v>
      </c>
      <c r="J12" s="871">
        <f t="shared" si="7"/>
        <v>0</v>
      </c>
      <c r="K12" s="871">
        <f t="shared" si="7"/>
        <v>0</v>
      </c>
      <c r="L12" s="871">
        <f t="shared" si="7"/>
        <v>0</v>
      </c>
      <c r="M12" s="871">
        <f t="shared" si="7"/>
        <v>0</v>
      </c>
      <c r="N12" s="871">
        <f t="shared" si="7"/>
        <v>0</v>
      </c>
      <c r="O12" s="871">
        <f t="shared" si="7"/>
        <v>0</v>
      </c>
      <c r="P12" s="871">
        <f t="shared" si="7"/>
        <v>0</v>
      </c>
      <c r="Q12" s="871">
        <f t="shared" si="7"/>
        <v>0</v>
      </c>
      <c r="R12" s="871">
        <f t="shared" si="7"/>
        <v>0</v>
      </c>
      <c r="S12" s="871">
        <f t="shared" si="7"/>
        <v>0</v>
      </c>
      <c r="T12" s="871">
        <f t="shared" si="7"/>
        <v>0</v>
      </c>
      <c r="U12" s="871">
        <f t="shared" si="7"/>
        <v>0</v>
      </c>
      <c r="V12" s="871">
        <f t="shared" si="7"/>
        <v>0</v>
      </c>
      <c r="W12" s="871">
        <f t="shared" si="7"/>
        <v>0</v>
      </c>
      <c r="X12" s="871">
        <f t="shared" si="7"/>
        <v>0</v>
      </c>
      <c r="Y12" s="871">
        <f t="shared" si="7"/>
        <v>0</v>
      </c>
      <c r="Z12" s="871">
        <f t="shared" si="7"/>
        <v>0</v>
      </c>
      <c r="AA12" s="871">
        <f t="shared" si="7"/>
        <v>0</v>
      </c>
      <c r="AB12" s="871">
        <f t="shared" si="7"/>
        <v>0</v>
      </c>
      <c r="AC12" s="871">
        <f t="shared" si="7"/>
        <v>0</v>
      </c>
      <c r="AD12" s="871">
        <f t="shared" si="7"/>
        <v>0</v>
      </c>
      <c r="AE12" s="871">
        <f t="shared" si="7"/>
        <v>0</v>
      </c>
      <c r="AF12" s="871">
        <f t="shared" si="7"/>
        <v>0</v>
      </c>
      <c r="AG12" s="871">
        <f t="shared" si="7"/>
        <v>0</v>
      </c>
      <c r="AH12" s="871">
        <f t="shared" si="7"/>
        <v>0</v>
      </c>
      <c r="AI12" s="871">
        <f t="shared" si="7"/>
        <v>0</v>
      </c>
      <c r="AJ12" s="871">
        <f t="shared" si="7"/>
        <v>0</v>
      </c>
      <c r="AK12" s="871">
        <f t="shared" si="7"/>
        <v>0</v>
      </c>
      <c r="AL12" s="871">
        <f t="shared" si="7"/>
        <v>0</v>
      </c>
      <c r="AM12" s="871">
        <f t="shared" si="7"/>
        <v>0</v>
      </c>
      <c r="AN12" s="871">
        <f t="shared" si="7"/>
        <v>0</v>
      </c>
      <c r="AO12" s="871">
        <f t="shared" si="7"/>
        <v>0</v>
      </c>
      <c r="AP12" s="871">
        <f t="shared" si="7"/>
        <v>0</v>
      </c>
      <c r="AQ12" s="871">
        <f t="shared" si="7"/>
        <v>0</v>
      </c>
      <c r="AR12" s="871">
        <f t="shared" si="7"/>
        <v>0</v>
      </c>
      <c r="AS12" s="870">
        <f t="shared" si="7"/>
        <v>0</v>
      </c>
    </row>
    <row r="13" spans="1:45" ht="5.0999999999999996" customHeight="1" x14ac:dyDescent="0.2">
      <c r="C13" s="409"/>
      <c r="D13" s="24"/>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2.75" customHeight="1" x14ac:dyDescent="0.2">
      <c r="B14" s="854" t="s">
        <v>658</v>
      </c>
      <c r="C14" s="875">
        <v>0.05</v>
      </c>
      <c r="D14" s="856" t="s">
        <v>659</v>
      </c>
      <c r="E14" s="861"/>
      <c r="F14" s="862">
        <f>(F8+F12)*$C$14</f>
        <v>0</v>
      </c>
      <c r="G14" s="859">
        <f t="shared" ref="G14:AS14" si="8">(G8+G12)*$C$14</f>
        <v>0</v>
      </c>
      <c r="H14" s="859">
        <f t="shared" si="8"/>
        <v>0</v>
      </c>
      <c r="I14" s="859">
        <f t="shared" si="8"/>
        <v>0</v>
      </c>
      <c r="J14" s="859">
        <f t="shared" si="8"/>
        <v>0</v>
      </c>
      <c r="K14" s="859">
        <f t="shared" si="8"/>
        <v>0</v>
      </c>
      <c r="L14" s="859">
        <f t="shared" si="8"/>
        <v>0</v>
      </c>
      <c r="M14" s="859">
        <f t="shared" si="8"/>
        <v>0</v>
      </c>
      <c r="N14" s="859">
        <f t="shared" si="8"/>
        <v>0</v>
      </c>
      <c r="O14" s="859">
        <f t="shared" si="8"/>
        <v>0</v>
      </c>
      <c r="P14" s="859">
        <f t="shared" si="8"/>
        <v>0</v>
      </c>
      <c r="Q14" s="859">
        <f t="shared" si="8"/>
        <v>0</v>
      </c>
      <c r="R14" s="859">
        <f t="shared" si="8"/>
        <v>0</v>
      </c>
      <c r="S14" s="859">
        <f t="shared" si="8"/>
        <v>0</v>
      </c>
      <c r="T14" s="859">
        <f t="shared" si="8"/>
        <v>0</v>
      </c>
      <c r="U14" s="859">
        <f t="shared" si="8"/>
        <v>0</v>
      </c>
      <c r="V14" s="859">
        <f t="shared" si="8"/>
        <v>0</v>
      </c>
      <c r="W14" s="859">
        <f t="shared" si="8"/>
        <v>0</v>
      </c>
      <c r="X14" s="859">
        <f t="shared" si="8"/>
        <v>0</v>
      </c>
      <c r="Y14" s="859">
        <f t="shared" si="8"/>
        <v>0</v>
      </c>
      <c r="Z14" s="859">
        <f t="shared" si="8"/>
        <v>0</v>
      </c>
      <c r="AA14" s="859">
        <f t="shared" si="8"/>
        <v>0</v>
      </c>
      <c r="AB14" s="859">
        <f t="shared" si="8"/>
        <v>0</v>
      </c>
      <c r="AC14" s="859">
        <f t="shared" si="8"/>
        <v>0</v>
      </c>
      <c r="AD14" s="859">
        <f t="shared" si="8"/>
        <v>0</v>
      </c>
      <c r="AE14" s="859">
        <f t="shared" si="8"/>
        <v>0</v>
      </c>
      <c r="AF14" s="859">
        <f t="shared" si="8"/>
        <v>0</v>
      </c>
      <c r="AG14" s="859">
        <f t="shared" si="8"/>
        <v>0</v>
      </c>
      <c r="AH14" s="859">
        <f t="shared" si="8"/>
        <v>0</v>
      </c>
      <c r="AI14" s="859">
        <f t="shared" si="8"/>
        <v>0</v>
      </c>
      <c r="AJ14" s="859">
        <f t="shared" si="8"/>
        <v>0</v>
      </c>
      <c r="AK14" s="859">
        <f t="shared" si="8"/>
        <v>0</v>
      </c>
      <c r="AL14" s="859">
        <f t="shared" si="8"/>
        <v>0</v>
      </c>
      <c r="AM14" s="859">
        <f t="shared" si="8"/>
        <v>0</v>
      </c>
      <c r="AN14" s="859">
        <f t="shared" si="8"/>
        <v>0</v>
      </c>
      <c r="AO14" s="859">
        <f t="shared" si="8"/>
        <v>0</v>
      </c>
      <c r="AP14" s="859">
        <f t="shared" si="8"/>
        <v>0</v>
      </c>
      <c r="AQ14" s="859">
        <f t="shared" si="8"/>
        <v>0</v>
      </c>
      <c r="AR14" s="859">
        <f t="shared" si="8"/>
        <v>0</v>
      </c>
      <c r="AS14" s="860">
        <f t="shared" si="8"/>
        <v>0</v>
      </c>
    </row>
    <row r="15" spans="1:45" ht="12.75" customHeight="1" x14ac:dyDescent="0.2">
      <c r="B15" s="854" t="s">
        <v>658</v>
      </c>
      <c r="C15" s="876"/>
      <c r="D15" s="856" t="s">
        <v>660</v>
      </c>
      <c r="E15" s="857">
        <v>0.03</v>
      </c>
      <c r="F15" s="858"/>
      <c r="G15" s="859">
        <f t="shared" ref="G15:AS15" si="9">F15*(1+$E15)</f>
        <v>0</v>
      </c>
      <c r="H15" s="859">
        <f t="shared" si="9"/>
        <v>0</v>
      </c>
      <c r="I15" s="859">
        <f t="shared" si="9"/>
        <v>0</v>
      </c>
      <c r="J15" s="859">
        <f t="shared" si="9"/>
        <v>0</v>
      </c>
      <c r="K15" s="859">
        <f t="shared" si="9"/>
        <v>0</v>
      </c>
      <c r="L15" s="859">
        <f t="shared" si="9"/>
        <v>0</v>
      </c>
      <c r="M15" s="859">
        <f t="shared" si="9"/>
        <v>0</v>
      </c>
      <c r="N15" s="859">
        <f t="shared" si="9"/>
        <v>0</v>
      </c>
      <c r="O15" s="859">
        <f t="shared" si="9"/>
        <v>0</v>
      </c>
      <c r="P15" s="859">
        <f t="shared" si="9"/>
        <v>0</v>
      </c>
      <c r="Q15" s="859">
        <f t="shared" si="9"/>
        <v>0</v>
      </c>
      <c r="R15" s="859">
        <f t="shared" si="9"/>
        <v>0</v>
      </c>
      <c r="S15" s="859">
        <f t="shared" si="9"/>
        <v>0</v>
      </c>
      <c r="T15" s="859">
        <f t="shared" si="9"/>
        <v>0</v>
      </c>
      <c r="U15" s="859">
        <f t="shared" si="9"/>
        <v>0</v>
      </c>
      <c r="V15" s="859">
        <f t="shared" si="9"/>
        <v>0</v>
      </c>
      <c r="W15" s="859">
        <f t="shared" si="9"/>
        <v>0</v>
      </c>
      <c r="X15" s="859">
        <f t="shared" si="9"/>
        <v>0</v>
      </c>
      <c r="Y15" s="859">
        <f t="shared" si="9"/>
        <v>0</v>
      </c>
      <c r="Z15" s="859">
        <f t="shared" si="9"/>
        <v>0</v>
      </c>
      <c r="AA15" s="859">
        <f t="shared" si="9"/>
        <v>0</v>
      </c>
      <c r="AB15" s="859">
        <f t="shared" si="9"/>
        <v>0</v>
      </c>
      <c r="AC15" s="859">
        <f t="shared" si="9"/>
        <v>0</v>
      </c>
      <c r="AD15" s="859">
        <f t="shared" si="9"/>
        <v>0</v>
      </c>
      <c r="AE15" s="859">
        <f t="shared" si="9"/>
        <v>0</v>
      </c>
      <c r="AF15" s="859">
        <f t="shared" si="9"/>
        <v>0</v>
      </c>
      <c r="AG15" s="859">
        <f t="shared" si="9"/>
        <v>0</v>
      </c>
      <c r="AH15" s="859">
        <f t="shared" si="9"/>
        <v>0</v>
      </c>
      <c r="AI15" s="859">
        <f t="shared" si="9"/>
        <v>0</v>
      </c>
      <c r="AJ15" s="859">
        <f t="shared" si="9"/>
        <v>0</v>
      </c>
      <c r="AK15" s="859">
        <f t="shared" si="9"/>
        <v>0</v>
      </c>
      <c r="AL15" s="859">
        <f t="shared" si="9"/>
        <v>0</v>
      </c>
      <c r="AM15" s="859">
        <f t="shared" si="9"/>
        <v>0</v>
      </c>
      <c r="AN15" s="859">
        <f t="shared" si="9"/>
        <v>0</v>
      </c>
      <c r="AO15" s="859">
        <f t="shared" si="9"/>
        <v>0</v>
      </c>
      <c r="AP15" s="859">
        <f t="shared" si="9"/>
        <v>0</v>
      </c>
      <c r="AQ15" s="859">
        <f t="shared" si="9"/>
        <v>0</v>
      </c>
      <c r="AR15" s="859">
        <f t="shared" si="9"/>
        <v>0</v>
      </c>
      <c r="AS15" s="860">
        <f t="shared" si="9"/>
        <v>0</v>
      </c>
    </row>
    <row r="16" spans="1:45" ht="12.75" customHeight="1" x14ac:dyDescent="0.2">
      <c r="B16" s="854" t="s">
        <v>658</v>
      </c>
      <c r="C16" s="876"/>
      <c r="D16" s="856" t="s">
        <v>661</v>
      </c>
      <c r="E16" s="857">
        <v>0.03</v>
      </c>
      <c r="F16" s="858"/>
      <c r="G16" s="859">
        <f t="shared" ref="G16:AS16" si="10">F16*(1+$E16)</f>
        <v>0</v>
      </c>
      <c r="H16" s="859">
        <f t="shared" si="10"/>
        <v>0</v>
      </c>
      <c r="I16" s="859">
        <f t="shared" si="10"/>
        <v>0</v>
      </c>
      <c r="J16" s="859">
        <f t="shared" si="10"/>
        <v>0</v>
      </c>
      <c r="K16" s="859">
        <f t="shared" si="10"/>
        <v>0</v>
      </c>
      <c r="L16" s="859">
        <f t="shared" si="10"/>
        <v>0</v>
      </c>
      <c r="M16" s="859">
        <f t="shared" si="10"/>
        <v>0</v>
      </c>
      <c r="N16" s="859">
        <f t="shared" si="10"/>
        <v>0</v>
      </c>
      <c r="O16" s="859">
        <f t="shared" si="10"/>
        <v>0</v>
      </c>
      <c r="P16" s="859">
        <f t="shared" si="10"/>
        <v>0</v>
      </c>
      <c r="Q16" s="859">
        <f t="shared" si="10"/>
        <v>0</v>
      </c>
      <c r="R16" s="859">
        <f t="shared" si="10"/>
        <v>0</v>
      </c>
      <c r="S16" s="859">
        <f t="shared" si="10"/>
        <v>0</v>
      </c>
      <c r="T16" s="859">
        <f t="shared" si="10"/>
        <v>0</v>
      </c>
      <c r="U16" s="859">
        <f t="shared" si="10"/>
        <v>0</v>
      </c>
      <c r="V16" s="859">
        <f t="shared" si="10"/>
        <v>0</v>
      </c>
      <c r="W16" s="859">
        <f t="shared" si="10"/>
        <v>0</v>
      </c>
      <c r="X16" s="859">
        <f t="shared" si="10"/>
        <v>0</v>
      </c>
      <c r="Y16" s="859">
        <f t="shared" si="10"/>
        <v>0</v>
      </c>
      <c r="Z16" s="859">
        <f t="shared" si="10"/>
        <v>0</v>
      </c>
      <c r="AA16" s="859">
        <f t="shared" si="10"/>
        <v>0</v>
      </c>
      <c r="AB16" s="859">
        <f t="shared" si="10"/>
        <v>0</v>
      </c>
      <c r="AC16" s="859">
        <f t="shared" si="10"/>
        <v>0</v>
      </c>
      <c r="AD16" s="859">
        <f t="shared" si="10"/>
        <v>0</v>
      </c>
      <c r="AE16" s="859">
        <f t="shared" si="10"/>
        <v>0</v>
      </c>
      <c r="AF16" s="859">
        <f t="shared" si="10"/>
        <v>0</v>
      </c>
      <c r="AG16" s="859">
        <f t="shared" si="10"/>
        <v>0</v>
      </c>
      <c r="AH16" s="859">
        <f t="shared" si="10"/>
        <v>0</v>
      </c>
      <c r="AI16" s="859">
        <f t="shared" si="10"/>
        <v>0</v>
      </c>
      <c r="AJ16" s="859">
        <f t="shared" si="10"/>
        <v>0</v>
      </c>
      <c r="AK16" s="859">
        <f t="shared" si="10"/>
        <v>0</v>
      </c>
      <c r="AL16" s="859">
        <f t="shared" si="10"/>
        <v>0</v>
      </c>
      <c r="AM16" s="859">
        <f t="shared" si="10"/>
        <v>0</v>
      </c>
      <c r="AN16" s="859">
        <f t="shared" si="10"/>
        <v>0</v>
      </c>
      <c r="AO16" s="859">
        <f t="shared" si="10"/>
        <v>0</v>
      </c>
      <c r="AP16" s="859">
        <f t="shared" si="10"/>
        <v>0</v>
      </c>
      <c r="AQ16" s="859">
        <f t="shared" si="10"/>
        <v>0</v>
      </c>
      <c r="AR16" s="859">
        <f t="shared" si="10"/>
        <v>0</v>
      </c>
      <c r="AS16" s="860">
        <f t="shared" si="10"/>
        <v>0</v>
      </c>
    </row>
    <row r="17" spans="2:45" ht="12.75" customHeight="1" x14ac:dyDescent="0.2">
      <c r="B17" s="854" t="s">
        <v>658</v>
      </c>
      <c r="C17" s="855"/>
      <c r="D17" s="856" t="s">
        <v>662</v>
      </c>
      <c r="E17" s="857">
        <v>0.03</v>
      </c>
      <c r="F17" s="858"/>
      <c r="G17" s="859">
        <f t="shared" ref="G17:AS17" si="11">F17*(1+$E17)</f>
        <v>0</v>
      </c>
      <c r="H17" s="859">
        <f t="shared" si="11"/>
        <v>0</v>
      </c>
      <c r="I17" s="859">
        <f t="shared" si="11"/>
        <v>0</v>
      </c>
      <c r="J17" s="859">
        <f t="shared" si="11"/>
        <v>0</v>
      </c>
      <c r="K17" s="859">
        <f t="shared" si="11"/>
        <v>0</v>
      </c>
      <c r="L17" s="859">
        <f t="shared" si="11"/>
        <v>0</v>
      </c>
      <c r="M17" s="859">
        <f t="shared" si="11"/>
        <v>0</v>
      </c>
      <c r="N17" s="859">
        <f t="shared" si="11"/>
        <v>0</v>
      </c>
      <c r="O17" s="859">
        <f t="shared" si="11"/>
        <v>0</v>
      </c>
      <c r="P17" s="859">
        <f t="shared" si="11"/>
        <v>0</v>
      </c>
      <c r="Q17" s="859">
        <f t="shared" si="11"/>
        <v>0</v>
      </c>
      <c r="R17" s="859">
        <f t="shared" si="11"/>
        <v>0</v>
      </c>
      <c r="S17" s="859">
        <f t="shared" si="11"/>
        <v>0</v>
      </c>
      <c r="T17" s="859">
        <f t="shared" si="11"/>
        <v>0</v>
      </c>
      <c r="U17" s="859">
        <f t="shared" si="11"/>
        <v>0</v>
      </c>
      <c r="V17" s="859">
        <f t="shared" si="11"/>
        <v>0</v>
      </c>
      <c r="W17" s="859">
        <f t="shared" si="11"/>
        <v>0</v>
      </c>
      <c r="X17" s="859">
        <f t="shared" si="11"/>
        <v>0</v>
      </c>
      <c r="Y17" s="859">
        <f t="shared" si="11"/>
        <v>0</v>
      </c>
      <c r="Z17" s="859">
        <f t="shared" si="11"/>
        <v>0</v>
      </c>
      <c r="AA17" s="859">
        <f t="shared" si="11"/>
        <v>0</v>
      </c>
      <c r="AB17" s="859">
        <f t="shared" si="11"/>
        <v>0</v>
      </c>
      <c r="AC17" s="859">
        <f t="shared" si="11"/>
        <v>0</v>
      </c>
      <c r="AD17" s="859">
        <f t="shared" si="11"/>
        <v>0</v>
      </c>
      <c r="AE17" s="859">
        <f t="shared" si="11"/>
        <v>0</v>
      </c>
      <c r="AF17" s="859">
        <f t="shared" si="11"/>
        <v>0</v>
      </c>
      <c r="AG17" s="859">
        <f t="shared" si="11"/>
        <v>0</v>
      </c>
      <c r="AH17" s="859">
        <f t="shared" si="11"/>
        <v>0</v>
      </c>
      <c r="AI17" s="859">
        <f t="shared" si="11"/>
        <v>0</v>
      </c>
      <c r="AJ17" s="859">
        <f t="shared" si="11"/>
        <v>0</v>
      </c>
      <c r="AK17" s="859">
        <f t="shared" si="11"/>
        <v>0</v>
      </c>
      <c r="AL17" s="859">
        <f t="shared" si="11"/>
        <v>0</v>
      </c>
      <c r="AM17" s="859">
        <f t="shared" si="11"/>
        <v>0</v>
      </c>
      <c r="AN17" s="859">
        <f t="shared" si="11"/>
        <v>0</v>
      </c>
      <c r="AO17" s="859">
        <f t="shared" si="11"/>
        <v>0</v>
      </c>
      <c r="AP17" s="859">
        <f t="shared" si="11"/>
        <v>0</v>
      </c>
      <c r="AQ17" s="859">
        <f t="shared" si="11"/>
        <v>0</v>
      </c>
      <c r="AR17" s="859">
        <f t="shared" si="11"/>
        <v>0</v>
      </c>
      <c r="AS17" s="860">
        <f t="shared" si="11"/>
        <v>0</v>
      </c>
    </row>
    <row r="18" spans="2:45" ht="12.75" customHeight="1" x14ac:dyDescent="0.2">
      <c r="B18" s="854" t="s">
        <v>658</v>
      </c>
      <c r="C18" s="855"/>
      <c r="D18" s="856" t="s">
        <v>663</v>
      </c>
      <c r="E18" s="857">
        <v>0.03</v>
      </c>
      <c r="F18" s="858"/>
      <c r="G18" s="859">
        <f t="shared" ref="G18:AS18" si="12">F18*(1+$E18)</f>
        <v>0</v>
      </c>
      <c r="H18" s="859">
        <f t="shared" si="12"/>
        <v>0</v>
      </c>
      <c r="I18" s="859">
        <f t="shared" si="12"/>
        <v>0</v>
      </c>
      <c r="J18" s="859">
        <f t="shared" si="12"/>
        <v>0</v>
      </c>
      <c r="K18" s="859">
        <f t="shared" si="12"/>
        <v>0</v>
      </c>
      <c r="L18" s="859">
        <f t="shared" si="12"/>
        <v>0</v>
      </c>
      <c r="M18" s="859">
        <f t="shared" si="12"/>
        <v>0</v>
      </c>
      <c r="N18" s="859">
        <f t="shared" si="12"/>
        <v>0</v>
      </c>
      <c r="O18" s="859">
        <f t="shared" si="12"/>
        <v>0</v>
      </c>
      <c r="P18" s="859">
        <f t="shared" si="12"/>
        <v>0</v>
      </c>
      <c r="Q18" s="859">
        <f t="shared" si="12"/>
        <v>0</v>
      </c>
      <c r="R18" s="859">
        <f t="shared" si="12"/>
        <v>0</v>
      </c>
      <c r="S18" s="859">
        <f t="shared" si="12"/>
        <v>0</v>
      </c>
      <c r="T18" s="859">
        <f t="shared" si="12"/>
        <v>0</v>
      </c>
      <c r="U18" s="859">
        <f t="shared" si="12"/>
        <v>0</v>
      </c>
      <c r="V18" s="859">
        <f t="shared" si="12"/>
        <v>0</v>
      </c>
      <c r="W18" s="859">
        <f t="shared" si="12"/>
        <v>0</v>
      </c>
      <c r="X18" s="859">
        <f t="shared" si="12"/>
        <v>0</v>
      </c>
      <c r="Y18" s="859">
        <f t="shared" si="12"/>
        <v>0</v>
      </c>
      <c r="Z18" s="859">
        <f t="shared" si="12"/>
        <v>0</v>
      </c>
      <c r="AA18" s="859">
        <f t="shared" si="12"/>
        <v>0</v>
      </c>
      <c r="AB18" s="859">
        <f t="shared" si="12"/>
        <v>0</v>
      </c>
      <c r="AC18" s="859">
        <f t="shared" si="12"/>
        <v>0</v>
      </c>
      <c r="AD18" s="859">
        <f t="shared" si="12"/>
        <v>0</v>
      </c>
      <c r="AE18" s="859">
        <f t="shared" si="12"/>
        <v>0</v>
      </c>
      <c r="AF18" s="859">
        <f t="shared" si="12"/>
        <v>0</v>
      </c>
      <c r="AG18" s="859">
        <f t="shared" si="12"/>
        <v>0</v>
      </c>
      <c r="AH18" s="859">
        <f t="shared" si="12"/>
        <v>0</v>
      </c>
      <c r="AI18" s="859">
        <f t="shared" si="12"/>
        <v>0</v>
      </c>
      <c r="AJ18" s="859">
        <f t="shared" si="12"/>
        <v>0</v>
      </c>
      <c r="AK18" s="859">
        <f t="shared" si="12"/>
        <v>0</v>
      </c>
      <c r="AL18" s="859">
        <f t="shared" si="12"/>
        <v>0</v>
      </c>
      <c r="AM18" s="859">
        <f t="shared" si="12"/>
        <v>0</v>
      </c>
      <c r="AN18" s="859">
        <f t="shared" si="12"/>
        <v>0</v>
      </c>
      <c r="AO18" s="859">
        <f t="shared" si="12"/>
        <v>0</v>
      </c>
      <c r="AP18" s="859">
        <f t="shared" si="12"/>
        <v>0</v>
      </c>
      <c r="AQ18" s="859">
        <f t="shared" si="12"/>
        <v>0</v>
      </c>
      <c r="AR18" s="859">
        <f t="shared" si="12"/>
        <v>0</v>
      </c>
      <c r="AS18" s="860">
        <f t="shared" si="12"/>
        <v>0</v>
      </c>
    </row>
    <row r="19" spans="2:45" ht="12.75" customHeight="1" x14ac:dyDescent="0.2">
      <c r="B19" s="854" t="s">
        <v>658</v>
      </c>
      <c r="C19" s="855"/>
      <c r="D19" s="856" t="s">
        <v>664</v>
      </c>
      <c r="E19" s="857">
        <v>0.03</v>
      </c>
      <c r="F19" s="858"/>
      <c r="G19" s="859">
        <f t="shared" ref="G19:AS19" si="13">F19*(1+$E19)</f>
        <v>0</v>
      </c>
      <c r="H19" s="859">
        <f t="shared" si="13"/>
        <v>0</v>
      </c>
      <c r="I19" s="859">
        <f t="shared" si="13"/>
        <v>0</v>
      </c>
      <c r="J19" s="859">
        <f t="shared" si="13"/>
        <v>0</v>
      </c>
      <c r="K19" s="859">
        <f t="shared" si="13"/>
        <v>0</v>
      </c>
      <c r="L19" s="859">
        <f t="shared" si="13"/>
        <v>0</v>
      </c>
      <c r="M19" s="859">
        <f t="shared" si="13"/>
        <v>0</v>
      </c>
      <c r="N19" s="859">
        <f t="shared" si="13"/>
        <v>0</v>
      </c>
      <c r="O19" s="859">
        <f t="shared" si="13"/>
        <v>0</v>
      </c>
      <c r="P19" s="859">
        <f t="shared" si="13"/>
        <v>0</v>
      </c>
      <c r="Q19" s="859">
        <f t="shared" si="13"/>
        <v>0</v>
      </c>
      <c r="R19" s="859">
        <f t="shared" si="13"/>
        <v>0</v>
      </c>
      <c r="S19" s="859">
        <f t="shared" si="13"/>
        <v>0</v>
      </c>
      <c r="T19" s="859">
        <f t="shared" si="13"/>
        <v>0</v>
      </c>
      <c r="U19" s="859">
        <f t="shared" si="13"/>
        <v>0</v>
      </c>
      <c r="V19" s="859">
        <f t="shared" si="13"/>
        <v>0</v>
      </c>
      <c r="W19" s="859">
        <f t="shared" si="13"/>
        <v>0</v>
      </c>
      <c r="X19" s="859">
        <f t="shared" si="13"/>
        <v>0</v>
      </c>
      <c r="Y19" s="859">
        <f t="shared" si="13"/>
        <v>0</v>
      </c>
      <c r="Z19" s="859">
        <f t="shared" si="13"/>
        <v>0</v>
      </c>
      <c r="AA19" s="859">
        <f t="shared" si="13"/>
        <v>0</v>
      </c>
      <c r="AB19" s="859">
        <f t="shared" si="13"/>
        <v>0</v>
      </c>
      <c r="AC19" s="859">
        <f t="shared" si="13"/>
        <v>0</v>
      </c>
      <c r="AD19" s="859">
        <f t="shared" si="13"/>
        <v>0</v>
      </c>
      <c r="AE19" s="859">
        <f t="shared" si="13"/>
        <v>0</v>
      </c>
      <c r="AF19" s="859">
        <f t="shared" si="13"/>
        <v>0</v>
      </c>
      <c r="AG19" s="859">
        <f t="shared" si="13"/>
        <v>0</v>
      </c>
      <c r="AH19" s="859">
        <f t="shared" si="13"/>
        <v>0</v>
      </c>
      <c r="AI19" s="859">
        <f t="shared" si="13"/>
        <v>0</v>
      </c>
      <c r="AJ19" s="859">
        <f t="shared" si="13"/>
        <v>0</v>
      </c>
      <c r="AK19" s="859">
        <f t="shared" si="13"/>
        <v>0</v>
      </c>
      <c r="AL19" s="859">
        <f t="shared" si="13"/>
        <v>0</v>
      </c>
      <c r="AM19" s="859">
        <f t="shared" si="13"/>
        <v>0</v>
      </c>
      <c r="AN19" s="859">
        <f t="shared" si="13"/>
        <v>0</v>
      </c>
      <c r="AO19" s="859">
        <f t="shared" si="13"/>
        <v>0</v>
      </c>
      <c r="AP19" s="859">
        <f t="shared" si="13"/>
        <v>0</v>
      </c>
      <c r="AQ19" s="859">
        <f t="shared" si="13"/>
        <v>0</v>
      </c>
      <c r="AR19" s="859">
        <f t="shared" si="13"/>
        <v>0</v>
      </c>
      <c r="AS19" s="860">
        <f t="shared" si="13"/>
        <v>0</v>
      </c>
    </row>
    <row r="20" spans="2:45" ht="12.75" customHeight="1" x14ac:dyDescent="0.2">
      <c r="B20" s="854" t="s">
        <v>658</v>
      </c>
      <c r="C20" s="855"/>
      <c r="D20" s="856" t="str">
        <f>IF([8]I_Expenses!C44="","",[8]I_Expenses!C44)</f>
        <v>Real Estate Taxes</v>
      </c>
      <c r="E20" s="857">
        <v>0.04</v>
      </c>
      <c r="F20" s="858"/>
      <c r="G20" s="859">
        <f t="shared" ref="G20:AS20" si="14">F20*(1+$E20)</f>
        <v>0</v>
      </c>
      <c r="H20" s="859">
        <f t="shared" si="14"/>
        <v>0</v>
      </c>
      <c r="I20" s="859">
        <f t="shared" si="14"/>
        <v>0</v>
      </c>
      <c r="J20" s="859">
        <f t="shared" si="14"/>
        <v>0</v>
      </c>
      <c r="K20" s="859">
        <f t="shared" si="14"/>
        <v>0</v>
      </c>
      <c r="L20" s="859">
        <f t="shared" si="14"/>
        <v>0</v>
      </c>
      <c r="M20" s="859">
        <f t="shared" si="14"/>
        <v>0</v>
      </c>
      <c r="N20" s="859">
        <f t="shared" si="14"/>
        <v>0</v>
      </c>
      <c r="O20" s="859">
        <f t="shared" si="14"/>
        <v>0</v>
      </c>
      <c r="P20" s="859">
        <f t="shared" si="14"/>
        <v>0</v>
      </c>
      <c r="Q20" s="859">
        <f t="shared" si="14"/>
        <v>0</v>
      </c>
      <c r="R20" s="859">
        <f t="shared" si="14"/>
        <v>0</v>
      </c>
      <c r="S20" s="859">
        <f t="shared" si="14"/>
        <v>0</v>
      </c>
      <c r="T20" s="859">
        <f t="shared" si="14"/>
        <v>0</v>
      </c>
      <c r="U20" s="859">
        <f t="shared" si="14"/>
        <v>0</v>
      </c>
      <c r="V20" s="859">
        <f t="shared" si="14"/>
        <v>0</v>
      </c>
      <c r="W20" s="859">
        <f t="shared" si="14"/>
        <v>0</v>
      </c>
      <c r="X20" s="859">
        <f t="shared" si="14"/>
        <v>0</v>
      </c>
      <c r="Y20" s="859">
        <f t="shared" si="14"/>
        <v>0</v>
      </c>
      <c r="Z20" s="859">
        <f t="shared" si="14"/>
        <v>0</v>
      </c>
      <c r="AA20" s="859">
        <f t="shared" si="14"/>
        <v>0</v>
      </c>
      <c r="AB20" s="859">
        <f t="shared" si="14"/>
        <v>0</v>
      </c>
      <c r="AC20" s="859">
        <f t="shared" si="14"/>
        <v>0</v>
      </c>
      <c r="AD20" s="859">
        <f t="shared" si="14"/>
        <v>0</v>
      </c>
      <c r="AE20" s="859">
        <f t="shared" si="14"/>
        <v>0</v>
      </c>
      <c r="AF20" s="859">
        <f t="shared" si="14"/>
        <v>0</v>
      </c>
      <c r="AG20" s="859">
        <f t="shared" si="14"/>
        <v>0</v>
      </c>
      <c r="AH20" s="859">
        <f t="shared" si="14"/>
        <v>0</v>
      </c>
      <c r="AI20" s="859">
        <f t="shared" si="14"/>
        <v>0</v>
      </c>
      <c r="AJ20" s="859">
        <f t="shared" si="14"/>
        <v>0</v>
      </c>
      <c r="AK20" s="859">
        <f t="shared" si="14"/>
        <v>0</v>
      </c>
      <c r="AL20" s="859">
        <f t="shared" si="14"/>
        <v>0</v>
      </c>
      <c r="AM20" s="859">
        <f t="shared" si="14"/>
        <v>0</v>
      </c>
      <c r="AN20" s="859">
        <f t="shared" si="14"/>
        <v>0</v>
      </c>
      <c r="AO20" s="859">
        <f t="shared" si="14"/>
        <v>0</v>
      </c>
      <c r="AP20" s="859">
        <f t="shared" si="14"/>
        <v>0</v>
      </c>
      <c r="AQ20" s="859">
        <f t="shared" si="14"/>
        <v>0</v>
      </c>
      <c r="AR20" s="859">
        <f t="shared" si="14"/>
        <v>0</v>
      </c>
      <c r="AS20" s="860">
        <f t="shared" si="14"/>
        <v>0</v>
      </c>
    </row>
    <row r="21" spans="2:45" ht="12.75" customHeight="1" x14ac:dyDescent="0.2">
      <c r="B21" s="854" t="s">
        <v>658</v>
      </c>
      <c r="C21" s="855"/>
      <c r="D21" s="856" t="str">
        <f>IF([8]I_Expenses!C46="","",[8]I_Expenses!C46)</f>
        <v>Insurance</v>
      </c>
      <c r="E21" s="857">
        <v>0.03</v>
      </c>
      <c r="F21" s="858"/>
      <c r="G21" s="859">
        <f t="shared" ref="G21:AS21" si="15">F21*(1+$E21)</f>
        <v>0</v>
      </c>
      <c r="H21" s="859">
        <f t="shared" si="15"/>
        <v>0</v>
      </c>
      <c r="I21" s="859">
        <f t="shared" si="15"/>
        <v>0</v>
      </c>
      <c r="J21" s="859">
        <f t="shared" si="15"/>
        <v>0</v>
      </c>
      <c r="K21" s="859">
        <f t="shared" si="15"/>
        <v>0</v>
      </c>
      <c r="L21" s="859">
        <f t="shared" si="15"/>
        <v>0</v>
      </c>
      <c r="M21" s="859">
        <f t="shared" si="15"/>
        <v>0</v>
      </c>
      <c r="N21" s="859">
        <f t="shared" si="15"/>
        <v>0</v>
      </c>
      <c r="O21" s="859">
        <f t="shared" si="15"/>
        <v>0</v>
      </c>
      <c r="P21" s="859">
        <f t="shared" si="15"/>
        <v>0</v>
      </c>
      <c r="Q21" s="859">
        <f t="shared" si="15"/>
        <v>0</v>
      </c>
      <c r="R21" s="859">
        <f t="shared" si="15"/>
        <v>0</v>
      </c>
      <c r="S21" s="859">
        <f t="shared" si="15"/>
        <v>0</v>
      </c>
      <c r="T21" s="859">
        <f t="shared" si="15"/>
        <v>0</v>
      </c>
      <c r="U21" s="859">
        <f t="shared" si="15"/>
        <v>0</v>
      </c>
      <c r="V21" s="859">
        <f t="shared" si="15"/>
        <v>0</v>
      </c>
      <c r="W21" s="859">
        <f t="shared" si="15"/>
        <v>0</v>
      </c>
      <c r="X21" s="859">
        <f t="shared" si="15"/>
        <v>0</v>
      </c>
      <c r="Y21" s="859">
        <f t="shared" si="15"/>
        <v>0</v>
      </c>
      <c r="Z21" s="859">
        <f t="shared" si="15"/>
        <v>0</v>
      </c>
      <c r="AA21" s="859">
        <f t="shared" si="15"/>
        <v>0</v>
      </c>
      <c r="AB21" s="859">
        <f t="shared" si="15"/>
        <v>0</v>
      </c>
      <c r="AC21" s="859">
        <f t="shared" si="15"/>
        <v>0</v>
      </c>
      <c r="AD21" s="859">
        <f t="shared" si="15"/>
        <v>0</v>
      </c>
      <c r="AE21" s="859">
        <f t="shared" si="15"/>
        <v>0</v>
      </c>
      <c r="AF21" s="859">
        <f t="shared" si="15"/>
        <v>0</v>
      </c>
      <c r="AG21" s="859">
        <f t="shared" si="15"/>
        <v>0</v>
      </c>
      <c r="AH21" s="859">
        <f t="shared" si="15"/>
        <v>0</v>
      </c>
      <c r="AI21" s="859">
        <f t="shared" si="15"/>
        <v>0</v>
      </c>
      <c r="AJ21" s="859">
        <f t="shared" si="15"/>
        <v>0</v>
      </c>
      <c r="AK21" s="859">
        <f t="shared" si="15"/>
        <v>0</v>
      </c>
      <c r="AL21" s="859">
        <f t="shared" si="15"/>
        <v>0</v>
      </c>
      <c r="AM21" s="859">
        <f t="shared" si="15"/>
        <v>0</v>
      </c>
      <c r="AN21" s="859">
        <f t="shared" si="15"/>
        <v>0</v>
      </c>
      <c r="AO21" s="859">
        <f t="shared" si="15"/>
        <v>0</v>
      </c>
      <c r="AP21" s="859">
        <f t="shared" si="15"/>
        <v>0</v>
      </c>
      <c r="AQ21" s="859">
        <f t="shared" si="15"/>
        <v>0</v>
      </c>
      <c r="AR21" s="859">
        <f t="shared" si="15"/>
        <v>0</v>
      </c>
      <c r="AS21" s="860">
        <f t="shared" si="15"/>
        <v>0</v>
      </c>
    </row>
    <row r="22" spans="2:45" x14ac:dyDescent="0.2">
      <c r="B22" s="854" t="s">
        <v>658</v>
      </c>
      <c r="C22" s="855"/>
      <c r="D22" s="856" t="s">
        <v>526</v>
      </c>
      <c r="E22" s="857">
        <v>0.03</v>
      </c>
      <c r="F22" s="858"/>
      <c r="G22" s="859">
        <f t="shared" ref="G22:AS22" si="16">F22*(1+$E22)</f>
        <v>0</v>
      </c>
      <c r="H22" s="859">
        <f t="shared" si="16"/>
        <v>0</v>
      </c>
      <c r="I22" s="859">
        <f t="shared" si="16"/>
        <v>0</v>
      </c>
      <c r="J22" s="859">
        <f t="shared" si="16"/>
        <v>0</v>
      </c>
      <c r="K22" s="859">
        <f t="shared" si="16"/>
        <v>0</v>
      </c>
      <c r="L22" s="859">
        <f t="shared" si="16"/>
        <v>0</v>
      </c>
      <c r="M22" s="859">
        <f t="shared" si="16"/>
        <v>0</v>
      </c>
      <c r="N22" s="859">
        <f t="shared" si="16"/>
        <v>0</v>
      </c>
      <c r="O22" s="859">
        <f t="shared" si="16"/>
        <v>0</v>
      </c>
      <c r="P22" s="859">
        <f t="shared" si="16"/>
        <v>0</v>
      </c>
      <c r="Q22" s="859">
        <f t="shared" si="16"/>
        <v>0</v>
      </c>
      <c r="R22" s="859">
        <f t="shared" si="16"/>
        <v>0</v>
      </c>
      <c r="S22" s="859">
        <f t="shared" si="16"/>
        <v>0</v>
      </c>
      <c r="T22" s="859">
        <f t="shared" si="16"/>
        <v>0</v>
      </c>
      <c r="U22" s="859">
        <f t="shared" si="16"/>
        <v>0</v>
      </c>
      <c r="V22" s="859">
        <f t="shared" si="16"/>
        <v>0</v>
      </c>
      <c r="W22" s="859">
        <f t="shared" si="16"/>
        <v>0</v>
      </c>
      <c r="X22" s="859">
        <f t="shared" si="16"/>
        <v>0</v>
      </c>
      <c r="Y22" s="859">
        <f t="shared" si="16"/>
        <v>0</v>
      </c>
      <c r="Z22" s="859">
        <f t="shared" si="16"/>
        <v>0</v>
      </c>
      <c r="AA22" s="859">
        <f t="shared" si="16"/>
        <v>0</v>
      </c>
      <c r="AB22" s="859">
        <f t="shared" si="16"/>
        <v>0</v>
      </c>
      <c r="AC22" s="859">
        <f t="shared" si="16"/>
        <v>0</v>
      </c>
      <c r="AD22" s="859">
        <f t="shared" si="16"/>
        <v>0</v>
      </c>
      <c r="AE22" s="859">
        <f t="shared" si="16"/>
        <v>0</v>
      </c>
      <c r="AF22" s="859">
        <f t="shared" si="16"/>
        <v>0</v>
      </c>
      <c r="AG22" s="859">
        <f t="shared" si="16"/>
        <v>0</v>
      </c>
      <c r="AH22" s="859">
        <f t="shared" si="16"/>
        <v>0</v>
      </c>
      <c r="AI22" s="859">
        <f t="shared" si="16"/>
        <v>0</v>
      </c>
      <c r="AJ22" s="859">
        <f t="shared" si="16"/>
        <v>0</v>
      </c>
      <c r="AK22" s="859">
        <f t="shared" si="16"/>
        <v>0</v>
      </c>
      <c r="AL22" s="859">
        <f t="shared" si="16"/>
        <v>0</v>
      </c>
      <c r="AM22" s="859">
        <f t="shared" si="16"/>
        <v>0</v>
      </c>
      <c r="AN22" s="859">
        <f t="shared" si="16"/>
        <v>0</v>
      </c>
      <c r="AO22" s="859">
        <f t="shared" si="16"/>
        <v>0</v>
      </c>
      <c r="AP22" s="859">
        <f t="shared" si="16"/>
        <v>0</v>
      </c>
      <c r="AQ22" s="859">
        <f t="shared" si="16"/>
        <v>0</v>
      </c>
      <c r="AR22" s="859">
        <f t="shared" si="16"/>
        <v>0</v>
      </c>
      <c r="AS22" s="860">
        <f t="shared" si="16"/>
        <v>0</v>
      </c>
    </row>
    <row r="23" spans="2:45" ht="5.0999999999999996" customHeight="1" x14ac:dyDescent="0.2">
      <c r="B23" s="872"/>
      <c r="C23" s="873"/>
      <c r="D23" s="866"/>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2:45" ht="12.75" customHeight="1" x14ac:dyDescent="0.2">
      <c r="B24" s="854" t="s">
        <v>665</v>
      </c>
      <c r="C24" s="855"/>
      <c r="D24" s="877" t="s">
        <v>666</v>
      </c>
      <c r="E24" s="878"/>
      <c r="F24" s="870">
        <f t="shared" ref="F24:AS24" si="17">F12+F8</f>
        <v>0</v>
      </c>
      <c r="G24" s="871">
        <f t="shared" si="17"/>
        <v>0</v>
      </c>
      <c r="H24" s="871">
        <f t="shared" si="17"/>
        <v>0</v>
      </c>
      <c r="I24" s="871">
        <f t="shared" si="17"/>
        <v>0</v>
      </c>
      <c r="J24" s="871">
        <f t="shared" si="17"/>
        <v>0</v>
      </c>
      <c r="K24" s="871">
        <f t="shared" si="17"/>
        <v>0</v>
      </c>
      <c r="L24" s="871">
        <f t="shared" si="17"/>
        <v>0</v>
      </c>
      <c r="M24" s="871">
        <f t="shared" si="17"/>
        <v>0</v>
      </c>
      <c r="N24" s="871">
        <f t="shared" si="17"/>
        <v>0</v>
      </c>
      <c r="O24" s="871">
        <f t="shared" si="17"/>
        <v>0</v>
      </c>
      <c r="P24" s="871">
        <f t="shared" si="17"/>
        <v>0</v>
      </c>
      <c r="Q24" s="871">
        <f t="shared" si="17"/>
        <v>0</v>
      </c>
      <c r="R24" s="871">
        <f t="shared" si="17"/>
        <v>0</v>
      </c>
      <c r="S24" s="871">
        <f t="shared" si="17"/>
        <v>0</v>
      </c>
      <c r="T24" s="871">
        <f t="shared" si="17"/>
        <v>0</v>
      </c>
      <c r="U24" s="871">
        <f t="shared" si="17"/>
        <v>0</v>
      </c>
      <c r="V24" s="871">
        <f t="shared" si="17"/>
        <v>0</v>
      </c>
      <c r="W24" s="871">
        <f t="shared" si="17"/>
        <v>0</v>
      </c>
      <c r="X24" s="871">
        <f t="shared" si="17"/>
        <v>0</v>
      </c>
      <c r="Y24" s="871">
        <f t="shared" si="17"/>
        <v>0</v>
      </c>
      <c r="Z24" s="871">
        <f t="shared" si="17"/>
        <v>0</v>
      </c>
      <c r="AA24" s="871">
        <f t="shared" si="17"/>
        <v>0</v>
      </c>
      <c r="AB24" s="871">
        <f t="shared" si="17"/>
        <v>0</v>
      </c>
      <c r="AC24" s="871">
        <f t="shared" si="17"/>
        <v>0</v>
      </c>
      <c r="AD24" s="871">
        <f t="shared" si="17"/>
        <v>0</v>
      </c>
      <c r="AE24" s="871">
        <f t="shared" si="17"/>
        <v>0</v>
      </c>
      <c r="AF24" s="871">
        <f t="shared" si="17"/>
        <v>0</v>
      </c>
      <c r="AG24" s="871">
        <f t="shared" si="17"/>
        <v>0</v>
      </c>
      <c r="AH24" s="871">
        <f t="shared" si="17"/>
        <v>0</v>
      </c>
      <c r="AI24" s="871">
        <f t="shared" si="17"/>
        <v>0</v>
      </c>
      <c r="AJ24" s="871">
        <f t="shared" si="17"/>
        <v>0</v>
      </c>
      <c r="AK24" s="871">
        <f t="shared" si="17"/>
        <v>0</v>
      </c>
      <c r="AL24" s="871">
        <f t="shared" si="17"/>
        <v>0</v>
      </c>
      <c r="AM24" s="871">
        <f t="shared" si="17"/>
        <v>0</v>
      </c>
      <c r="AN24" s="871">
        <f t="shared" si="17"/>
        <v>0</v>
      </c>
      <c r="AO24" s="871">
        <f t="shared" si="17"/>
        <v>0</v>
      </c>
      <c r="AP24" s="871">
        <f t="shared" si="17"/>
        <v>0</v>
      </c>
      <c r="AQ24" s="871">
        <f t="shared" si="17"/>
        <v>0</v>
      </c>
      <c r="AR24" s="871">
        <f t="shared" si="17"/>
        <v>0</v>
      </c>
      <c r="AS24" s="870">
        <f t="shared" si="17"/>
        <v>0</v>
      </c>
    </row>
    <row r="25" spans="2:45" ht="12.75" customHeight="1" x14ac:dyDescent="0.2">
      <c r="B25" s="854" t="s">
        <v>658</v>
      </c>
      <c r="C25" s="855"/>
      <c r="D25" s="877" t="s">
        <v>667</v>
      </c>
      <c r="E25" s="878"/>
      <c r="F25" s="870">
        <f>SUM(F14:F22)</f>
        <v>0</v>
      </c>
      <c r="G25" s="871">
        <f t="shared" ref="G25:AS25" si="18">SUM(G14:G22)</f>
        <v>0</v>
      </c>
      <c r="H25" s="871">
        <f t="shared" si="18"/>
        <v>0</v>
      </c>
      <c r="I25" s="871">
        <f t="shared" si="18"/>
        <v>0</v>
      </c>
      <c r="J25" s="871">
        <f t="shared" si="18"/>
        <v>0</v>
      </c>
      <c r="K25" s="871">
        <f t="shared" si="18"/>
        <v>0</v>
      </c>
      <c r="L25" s="871">
        <f t="shared" si="18"/>
        <v>0</v>
      </c>
      <c r="M25" s="871">
        <f t="shared" si="18"/>
        <v>0</v>
      </c>
      <c r="N25" s="871">
        <f t="shared" si="18"/>
        <v>0</v>
      </c>
      <c r="O25" s="871">
        <f t="shared" si="18"/>
        <v>0</v>
      </c>
      <c r="P25" s="871">
        <f t="shared" si="18"/>
        <v>0</v>
      </c>
      <c r="Q25" s="871">
        <f t="shared" si="18"/>
        <v>0</v>
      </c>
      <c r="R25" s="871">
        <f t="shared" si="18"/>
        <v>0</v>
      </c>
      <c r="S25" s="871">
        <f t="shared" si="18"/>
        <v>0</v>
      </c>
      <c r="T25" s="871">
        <f t="shared" si="18"/>
        <v>0</v>
      </c>
      <c r="U25" s="871">
        <f t="shared" si="18"/>
        <v>0</v>
      </c>
      <c r="V25" s="871">
        <f t="shared" si="18"/>
        <v>0</v>
      </c>
      <c r="W25" s="871">
        <f t="shared" si="18"/>
        <v>0</v>
      </c>
      <c r="X25" s="871">
        <f t="shared" si="18"/>
        <v>0</v>
      </c>
      <c r="Y25" s="871">
        <f t="shared" si="18"/>
        <v>0</v>
      </c>
      <c r="Z25" s="871">
        <f t="shared" si="18"/>
        <v>0</v>
      </c>
      <c r="AA25" s="871">
        <f t="shared" si="18"/>
        <v>0</v>
      </c>
      <c r="AB25" s="871">
        <f t="shared" si="18"/>
        <v>0</v>
      </c>
      <c r="AC25" s="871">
        <f t="shared" si="18"/>
        <v>0</v>
      </c>
      <c r="AD25" s="871">
        <f t="shared" si="18"/>
        <v>0</v>
      </c>
      <c r="AE25" s="871">
        <f t="shared" si="18"/>
        <v>0</v>
      </c>
      <c r="AF25" s="871">
        <f t="shared" si="18"/>
        <v>0</v>
      </c>
      <c r="AG25" s="871">
        <f t="shared" si="18"/>
        <v>0</v>
      </c>
      <c r="AH25" s="871">
        <f t="shared" si="18"/>
        <v>0</v>
      </c>
      <c r="AI25" s="871">
        <f t="shared" si="18"/>
        <v>0</v>
      </c>
      <c r="AJ25" s="871">
        <f t="shared" si="18"/>
        <v>0</v>
      </c>
      <c r="AK25" s="871">
        <f t="shared" si="18"/>
        <v>0</v>
      </c>
      <c r="AL25" s="871">
        <f t="shared" si="18"/>
        <v>0</v>
      </c>
      <c r="AM25" s="871">
        <f t="shared" si="18"/>
        <v>0</v>
      </c>
      <c r="AN25" s="871">
        <f t="shared" si="18"/>
        <v>0</v>
      </c>
      <c r="AO25" s="871">
        <f t="shared" si="18"/>
        <v>0</v>
      </c>
      <c r="AP25" s="871">
        <f t="shared" si="18"/>
        <v>0</v>
      </c>
      <c r="AQ25" s="871">
        <f t="shared" si="18"/>
        <v>0</v>
      </c>
      <c r="AR25" s="871">
        <f t="shared" si="18"/>
        <v>0</v>
      </c>
      <c r="AS25" s="871">
        <f t="shared" si="18"/>
        <v>0</v>
      </c>
    </row>
    <row r="26" spans="2:45" ht="12.75" customHeight="1" x14ac:dyDescent="0.2">
      <c r="B26" s="854" t="s">
        <v>668</v>
      </c>
      <c r="C26" s="855"/>
      <c r="D26" s="877" t="s">
        <v>669</v>
      </c>
      <c r="E26" s="878"/>
      <c r="F26" s="870">
        <f t="shared" ref="F26:AS26" si="19">F24-F25</f>
        <v>0</v>
      </c>
      <c r="G26" s="871">
        <f t="shared" si="19"/>
        <v>0</v>
      </c>
      <c r="H26" s="871">
        <f t="shared" si="19"/>
        <v>0</v>
      </c>
      <c r="I26" s="871">
        <f t="shared" si="19"/>
        <v>0</v>
      </c>
      <c r="J26" s="871">
        <f t="shared" si="19"/>
        <v>0</v>
      </c>
      <c r="K26" s="871">
        <f t="shared" si="19"/>
        <v>0</v>
      </c>
      <c r="L26" s="871">
        <f t="shared" si="19"/>
        <v>0</v>
      </c>
      <c r="M26" s="871">
        <f t="shared" si="19"/>
        <v>0</v>
      </c>
      <c r="N26" s="871">
        <f t="shared" si="19"/>
        <v>0</v>
      </c>
      <c r="O26" s="871">
        <f t="shared" si="19"/>
        <v>0</v>
      </c>
      <c r="P26" s="871">
        <f t="shared" si="19"/>
        <v>0</v>
      </c>
      <c r="Q26" s="871">
        <f t="shared" si="19"/>
        <v>0</v>
      </c>
      <c r="R26" s="871">
        <f t="shared" si="19"/>
        <v>0</v>
      </c>
      <c r="S26" s="871">
        <f t="shared" si="19"/>
        <v>0</v>
      </c>
      <c r="T26" s="871">
        <f t="shared" si="19"/>
        <v>0</v>
      </c>
      <c r="U26" s="871">
        <f t="shared" si="19"/>
        <v>0</v>
      </c>
      <c r="V26" s="871">
        <f t="shared" si="19"/>
        <v>0</v>
      </c>
      <c r="W26" s="871">
        <f t="shared" si="19"/>
        <v>0</v>
      </c>
      <c r="X26" s="871">
        <f t="shared" si="19"/>
        <v>0</v>
      </c>
      <c r="Y26" s="871">
        <f t="shared" si="19"/>
        <v>0</v>
      </c>
      <c r="Z26" s="871">
        <f t="shared" si="19"/>
        <v>0</v>
      </c>
      <c r="AA26" s="871">
        <f t="shared" si="19"/>
        <v>0</v>
      </c>
      <c r="AB26" s="871">
        <f t="shared" si="19"/>
        <v>0</v>
      </c>
      <c r="AC26" s="871">
        <f t="shared" si="19"/>
        <v>0</v>
      </c>
      <c r="AD26" s="871">
        <f t="shared" si="19"/>
        <v>0</v>
      </c>
      <c r="AE26" s="871">
        <f t="shared" si="19"/>
        <v>0</v>
      </c>
      <c r="AF26" s="871">
        <f t="shared" si="19"/>
        <v>0</v>
      </c>
      <c r="AG26" s="871">
        <f t="shared" si="19"/>
        <v>0</v>
      </c>
      <c r="AH26" s="871">
        <f t="shared" si="19"/>
        <v>0</v>
      </c>
      <c r="AI26" s="871">
        <f t="shared" si="19"/>
        <v>0</v>
      </c>
      <c r="AJ26" s="871">
        <f t="shared" si="19"/>
        <v>0</v>
      </c>
      <c r="AK26" s="871">
        <f t="shared" si="19"/>
        <v>0</v>
      </c>
      <c r="AL26" s="871">
        <f t="shared" si="19"/>
        <v>0</v>
      </c>
      <c r="AM26" s="871">
        <f t="shared" si="19"/>
        <v>0</v>
      </c>
      <c r="AN26" s="871">
        <f t="shared" si="19"/>
        <v>0</v>
      </c>
      <c r="AO26" s="871">
        <f t="shared" si="19"/>
        <v>0</v>
      </c>
      <c r="AP26" s="871">
        <f t="shared" si="19"/>
        <v>0</v>
      </c>
      <c r="AQ26" s="871">
        <f t="shared" si="19"/>
        <v>0</v>
      </c>
      <c r="AR26" s="871">
        <f t="shared" si="19"/>
        <v>0</v>
      </c>
      <c r="AS26" s="870">
        <f t="shared" si="19"/>
        <v>0</v>
      </c>
    </row>
    <row r="27" spans="2:45" ht="5.0999999999999996" customHeight="1" x14ac:dyDescent="0.2"/>
    <row r="28" spans="2:45" ht="12.75" customHeight="1" x14ac:dyDescent="0.2">
      <c r="B28" s="854" t="s">
        <v>670</v>
      </c>
      <c r="C28" s="855"/>
      <c r="D28" s="879" t="e">
        <f>IF(F_Sources_Uses!#REF!="","",F_Sources_Uses!#REF!)</f>
        <v>#REF!</v>
      </c>
      <c r="E28" s="878"/>
      <c r="F28" s="862" t="e">
        <f>IF(F$3&lt;=F_Sources_Uses!#REF!,-(ABS(F_Sources_Uses!#REF!)),0)</f>
        <v>#REF!</v>
      </c>
      <c r="G28" s="859" t="e">
        <f>IF(G$3&lt;=F_Sources_Uses!#REF!,F28,0)</f>
        <v>#REF!</v>
      </c>
      <c r="H28" s="859" t="e">
        <f>IF(H$3&lt;=F_Sources_Uses!#REF!,G28,0)</f>
        <v>#REF!</v>
      </c>
      <c r="I28" s="859" t="e">
        <f>IF(I$3&lt;=F_Sources_Uses!#REF!,H28,0)</f>
        <v>#REF!</v>
      </c>
      <c r="J28" s="859" t="e">
        <f>IF(J$3&lt;=F_Sources_Uses!#REF!,I28,0)</f>
        <v>#REF!</v>
      </c>
      <c r="K28" s="859" t="e">
        <f>IF(K$3&lt;=F_Sources_Uses!#REF!,J28,0)</f>
        <v>#REF!</v>
      </c>
      <c r="L28" s="859" t="e">
        <f>IF(L$3&lt;=F_Sources_Uses!#REF!,K28,0)</f>
        <v>#REF!</v>
      </c>
      <c r="M28" s="859" t="e">
        <f>IF(M$3&lt;=F_Sources_Uses!#REF!,L28,0)</f>
        <v>#REF!</v>
      </c>
      <c r="N28" s="859" t="e">
        <f>IF(N$3&lt;=F_Sources_Uses!#REF!,M28,0)</f>
        <v>#REF!</v>
      </c>
      <c r="O28" s="859" t="e">
        <f>IF(O$3&lt;=F_Sources_Uses!#REF!,N28,0)</f>
        <v>#REF!</v>
      </c>
      <c r="P28" s="859" t="e">
        <f>IF(P$3&lt;=F_Sources_Uses!#REF!,O28,0)</f>
        <v>#REF!</v>
      </c>
      <c r="Q28" s="859" t="e">
        <f>IF(Q$3&lt;=F_Sources_Uses!#REF!,P28,0)</f>
        <v>#REF!</v>
      </c>
      <c r="R28" s="859" t="e">
        <f>IF(R$3&lt;=F_Sources_Uses!#REF!,Q28,0)</f>
        <v>#REF!</v>
      </c>
      <c r="S28" s="859" t="e">
        <f>IF(S$3&lt;=F_Sources_Uses!#REF!,R28,0)</f>
        <v>#REF!</v>
      </c>
      <c r="T28" s="859" t="e">
        <f>IF(T$3&lt;=F_Sources_Uses!#REF!,S28,0)</f>
        <v>#REF!</v>
      </c>
      <c r="U28" s="859" t="e">
        <f>IF(U$3&lt;=F_Sources_Uses!#REF!,T28,0)</f>
        <v>#REF!</v>
      </c>
      <c r="V28" s="859" t="e">
        <f>IF(V$3&lt;=F_Sources_Uses!#REF!,U28,0)</f>
        <v>#REF!</v>
      </c>
      <c r="W28" s="859" t="e">
        <f>IF(W$3&lt;=F_Sources_Uses!#REF!,V28,0)</f>
        <v>#REF!</v>
      </c>
      <c r="X28" s="859" t="e">
        <f>IF(X$3&lt;=F_Sources_Uses!#REF!,W28,0)</f>
        <v>#REF!</v>
      </c>
      <c r="Y28" s="859" t="e">
        <f>IF(Y$3&lt;=F_Sources_Uses!#REF!,X28,0)</f>
        <v>#REF!</v>
      </c>
      <c r="Z28" s="859" t="e">
        <f>IF(Z$3&lt;=F_Sources_Uses!#REF!,Y28,0)</f>
        <v>#REF!</v>
      </c>
      <c r="AA28" s="859" t="e">
        <f>IF(AA$3&lt;=F_Sources_Uses!#REF!,Z28,0)</f>
        <v>#REF!</v>
      </c>
      <c r="AB28" s="859" t="e">
        <f>IF(AB$3&lt;=F_Sources_Uses!#REF!,AA28,0)</f>
        <v>#REF!</v>
      </c>
      <c r="AC28" s="859" t="e">
        <f>IF(AC$3&lt;=F_Sources_Uses!#REF!,AB28,0)</f>
        <v>#REF!</v>
      </c>
      <c r="AD28" s="859" t="e">
        <f>IF(AD$3&lt;=F_Sources_Uses!#REF!,AC28,0)</f>
        <v>#REF!</v>
      </c>
      <c r="AE28" s="859" t="e">
        <f>IF(AE$3&lt;=F_Sources_Uses!#REF!,AD28,0)</f>
        <v>#REF!</v>
      </c>
      <c r="AF28" s="859" t="e">
        <f>IF(AF$3&lt;=F_Sources_Uses!#REF!,AE28,0)</f>
        <v>#REF!</v>
      </c>
      <c r="AG28" s="859" t="e">
        <f>IF(AG$3&lt;=F_Sources_Uses!#REF!,AF28,0)</f>
        <v>#REF!</v>
      </c>
      <c r="AH28" s="859" t="e">
        <f>IF(AH$3&lt;=F_Sources_Uses!#REF!,AG28,0)</f>
        <v>#REF!</v>
      </c>
      <c r="AI28" s="859" t="e">
        <f>IF(AI$3&lt;=F_Sources_Uses!#REF!,AH28,0)</f>
        <v>#REF!</v>
      </c>
      <c r="AJ28" s="859" t="e">
        <f>IF(AJ$3&lt;=F_Sources_Uses!#REF!,AI28,0)</f>
        <v>#REF!</v>
      </c>
      <c r="AK28" s="859" t="e">
        <f>IF(AK$3&lt;=F_Sources_Uses!#REF!,AJ28,0)</f>
        <v>#REF!</v>
      </c>
      <c r="AL28" s="859" t="e">
        <f>IF(AL$3&lt;=F_Sources_Uses!#REF!,AK28,0)</f>
        <v>#REF!</v>
      </c>
      <c r="AM28" s="859" t="e">
        <f>IF(AM$3&lt;=F_Sources_Uses!#REF!,AL28,0)</f>
        <v>#REF!</v>
      </c>
      <c r="AN28" s="859" t="e">
        <f>IF(AN$3&lt;=F_Sources_Uses!#REF!,AM28,0)</f>
        <v>#REF!</v>
      </c>
      <c r="AO28" s="859" t="e">
        <f>IF(AO$3&lt;=F_Sources_Uses!#REF!,AN28,0)</f>
        <v>#REF!</v>
      </c>
      <c r="AP28" s="859" t="e">
        <f>IF(AP$3&lt;=F_Sources_Uses!#REF!,AO28,0)</f>
        <v>#REF!</v>
      </c>
      <c r="AQ28" s="859" t="e">
        <f>IF(AQ$3&lt;=F_Sources_Uses!#REF!,AP28,0)</f>
        <v>#REF!</v>
      </c>
      <c r="AR28" s="859" t="e">
        <f>IF(AR$3&lt;=F_Sources_Uses!#REF!,AQ28,0)</f>
        <v>#REF!</v>
      </c>
      <c r="AS28" s="859" t="e">
        <f>IF(AS$3&lt;=F_Sources_Uses!#REF!,AR28,0)</f>
        <v>#REF!</v>
      </c>
    </row>
    <row r="29" spans="2:45" ht="12.75" customHeight="1" x14ac:dyDescent="0.2">
      <c r="B29" s="854" t="s">
        <v>670</v>
      </c>
      <c r="C29" s="855"/>
      <c r="D29" s="879" t="e">
        <f>IF(F_Sources_Uses!#REF!="","",F_Sources_Uses!#REF!)</f>
        <v>#REF!</v>
      </c>
      <c r="E29" s="878"/>
      <c r="F29" s="862" t="e">
        <f>IF(F$3&lt;=F_Sources_Uses!#REF!,-(ABS(F_Sources_Uses!#REF!)),0)</f>
        <v>#REF!</v>
      </c>
      <c r="G29" s="859" t="e">
        <f>IF(G$3&lt;=F_Sources_Uses!#REF!,F29,0)</f>
        <v>#REF!</v>
      </c>
      <c r="H29" s="859" t="e">
        <f>IF(H$3&lt;=F_Sources_Uses!#REF!,G29,0)</f>
        <v>#REF!</v>
      </c>
      <c r="I29" s="859" t="e">
        <f>IF(I$3&lt;=F_Sources_Uses!#REF!,H29,0)</f>
        <v>#REF!</v>
      </c>
      <c r="J29" s="859" t="e">
        <f>IF(J$3&lt;=F_Sources_Uses!#REF!,I29,0)</f>
        <v>#REF!</v>
      </c>
      <c r="K29" s="859" t="e">
        <f>IF(K$3&lt;=F_Sources_Uses!#REF!,J29,0)</f>
        <v>#REF!</v>
      </c>
      <c r="L29" s="859" t="e">
        <f>IF(L$3&lt;=F_Sources_Uses!#REF!,K29,0)</f>
        <v>#REF!</v>
      </c>
      <c r="M29" s="859" t="e">
        <f>IF(M$3&lt;=F_Sources_Uses!#REF!,L29,0)</f>
        <v>#REF!</v>
      </c>
      <c r="N29" s="859" t="e">
        <f>IF(N$3&lt;=F_Sources_Uses!#REF!,M29,0)</f>
        <v>#REF!</v>
      </c>
      <c r="O29" s="859" t="e">
        <f>IF(O$3&lt;=F_Sources_Uses!#REF!,N29,0)</f>
        <v>#REF!</v>
      </c>
      <c r="P29" s="859" t="e">
        <f>IF(P$3&lt;=F_Sources_Uses!#REF!,O29,0)</f>
        <v>#REF!</v>
      </c>
      <c r="Q29" s="859" t="e">
        <f>IF(Q$3&lt;=F_Sources_Uses!#REF!,P29,0)</f>
        <v>#REF!</v>
      </c>
      <c r="R29" s="859" t="e">
        <f>IF(R$3&lt;=F_Sources_Uses!#REF!,Q29,0)</f>
        <v>#REF!</v>
      </c>
      <c r="S29" s="859" t="e">
        <f>IF(S$3&lt;=F_Sources_Uses!#REF!,R29,0)</f>
        <v>#REF!</v>
      </c>
      <c r="T29" s="859" t="e">
        <f>IF(T$3&lt;=F_Sources_Uses!#REF!,S29,0)</f>
        <v>#REF!</v>
      </c>
      <c r="U29" s="859" t="e">
        <f>IF(U$3&lt;=F_Sources_Uses!#REF!,T29,0)</f>
        <v>#REF!</v>
      </c>
      <c r="V29" s="859" t="e">
        <f>IF(V$3&lt;=F_Sources_Uses!#REF!,U29,0)</f>
        <v>#REF!</v>
      </c>
      <c r="W29" s="859" t="e">
        <f>IF(W$3&lt;=F_Sources_Uses!#REF!,V29,0)</f>
        <v>#REF!</v>
      </c>
      <c r="X29" s="859" t="e">
        <f>IF(X$3&lt;=F_Sources_Uses!#REF!,W29,0)</f>
        <v>#REF!</v>
      </c>
      <c r="Y29" s="859" t="e">
        <f>IF(Y$3&lt;=F_Sources_Uses!#REF!,X29,0)</f>
        <v>#REF!</v>
      </c>
      <c r="Z29" s="859" t="e">
        <f>IF(Z$3&lt;=F_Sources_Uses!#REF!,Y29,0)</f>
        <v>#REF!</v>
      </c>
      <c r="AA29" s="859" t="e">
        <f>IF(AA$3&lt;=F_Sources_Uses!#REF!,Z29,0)</f>
        <v>#REF!</v>
      </c>
      <c r="AB29" s="859" t="e">
        <f>IF(AB$3&lt;=F_Sources_Uses!#REF!,AA29,0)</f>
        <v>#REF!</v>
      </c>
      <c r="AC29" s="859" t="e">
        <f>IF(AC$3&lt;=F_Sources_Uses!#REF!,AB29,0)</f>
        <v>#REF!</v>
      </c>
      <c r="AD29" s="859" t="e">
        <f>IF(AD$3&lt;=F_Sources_Uses!#REF!,AC29,0)</f>
        <v>#REF!</v>
      </c>
      <c r="AE29" s="859" t="e">
        <f>IF(AE$3&lt;=F_Sources_Uses!#REF!,AD29,0)</f>
        <v>#REF!</v>
      </c>
      <c r="AF29" s="859" t="e">
        <f>IF(AF$3&lt;=F_Sources_Uses!#REF!,AE29,0)</f>
        <v>#REF!</v>
      </c>
      <c r="AG29" s="859" t="e">
        <f>IF(AG$3&lt;=F_Sources_Uses!#REF!,AF29,0)</f>
        <v>#REF!</v>
      </c>
      <c r="AH29" s="859" t="e">
        <f>IF(AH$3&lt;=F_Sources_Uses!#REF!,AG29,0)</f>
        <v>#REF!</v>
      </c>
      <c r="AI29" s="859" t="e">
        <f>IF(AI$3&lt;=F_Sources_Uses!#REF!,AH29,0)</f>
        <v>#REF!</v>
      </c>
      <c r="AJ29" s="859" t="e">
        <f>IF(AJ$3&lt;=F_Sources_Uses!#REF!,AI29,0)</f>
        <v>#REF!</v>
      </c>
      <c r="AK29" s="859" t="e">
        <f>IF(AK$3&lt;=F_Sources_Uses!#REF!,AJ29,0)</f>
        <v>#REF!</v>
      </c>
      <c r="AL29" s="859" t="e">
        <f>IF(AL$3&lt;=F_Sources_Uses!#REF!,AK29,0)</f>
        <v>#REF!</v>
      </c>
      <c r="AM29" s="859" t="e">
        <f>IF(AM$3&lt;=F_Sources_Uses!#REF!,AL29,0)</f>
        <v>#REF!</v>
      </c>
      <c r="AN29" s="859" t="e">
        <f>IF(AN$3&lt;=F_Sources_Uses!#REF!,AM29,0)</f>
        <v>#REF!</v>
      </c>
      <c r="AO29" s="859" t="e">
        <f>IF(AO$3&lt;=F_Sources_Uses!#REF!,AN29,0)</f>
        <v>#REF!</v>
      </c>
      <c r="AP29" s="859" t="e">
        <f>IF(AP$3&lt;=F_Sources_Uses!#REF!,AO29,0)</f>
        <v>#REF!</v>
      </c>
      <c r="AQ29" s="859" t="e">
        <f>IF(AQ$3&lt;=F_Sources_Uses!#REF!,AP29,0)</f>
        <v>#REF!</v>
      </c>
      <c r="AR29" s="859" t="e">
        <f>IF(AR$3&lt;=F_Sources_Uses!#REF!,AQ29,0)</f>
        <v>#REF!</v>
      </c>
      <c r="AS29" s="859" t="e">
        <f>IF(AS$3&lt;=F_Sources_Uses!#REF!,AR29,0)</f>
        <v>#REF!</v>
      </c>
    </row>
    <row r="30" spans="2:45" ht="12.75" customHeight="1" x14ac:dyDescent="0.2">
      <c r="B30" s="854" t="s">
        <v>670</v>
      </c>
      <c r="C30" s="855"/>
      <c r="D30" s="879" t="e">
        <f>IF(F_Sources_Uses!#REF!="","",F_Sources_Uses!#REF!)</f>
        <v>#REF!</v>
      </c>
      <c r="E30" s="878"/>
      <c r="F30" s="862" t="e">
        <f>IF(F$3&lt;=F_Sources_Uses!#REF!,-(ABS(F_Sources_Uses!#REF!)),0)</f>
        <v>#REF!</v>
      </c>
      <c r="G30" s="859" t="e">
        <f>IF(G$3&lt;=F_Sources_Uses!#REF!,F30,0)</f>
        <v>#REF!</v>
      </c>
      <c r="H30" s="859" t="e">
        <f>IF(H$3&lt;=F_Sources_Uses!#REF!,G30,0)</f>
        <v>#REF!</v>
      </c>
      <c r="I30" s="859" t="e">
        <f>IF(I$3&lt;=F_Sources_Uses!#REF!,H30,0)</f>
        <v>#REF!</v>
      </c>
      <c r="J30" s="859" t="e">
        <f>IF(J$3&lt;=F_Sources_Uses!#REF!,I30,0)</f>
        <v>#REF!</v>
      </c>
      <c r="K30" s="859" t="e">
        <f>IF(K$3&lt;=F_Sources_Uses!#REF!,J30,0)</f>
        <v>#REF!</v>
      </c>
      <c r="L30" s="859" t="e">
        <f>IF(L$3&lt;=F_Sources_Uses!#REF!,K30,0)</f>
        <v>#REF!</v>
      </c>
      <c r="M30" s="859" t="e">
        <f>IF(M$3&lt;=F_Sources_Uses!#REF!,L30,0)</f>
        <v>#REF!</v>
      </c>
      <c r="N30" s="859" t="e">
        <f>IF(N$3&lt;=F_Sources_Uses!#REF!,M30,0)</f>
        <v>#REF!</v>
      </c>
      <c r="O30" s="859" t="e">
        <f>IF(O$3&lt;=F_Sources_Uses!#REF!,N30,0)</f>
        <v>#REF!</v>
      </c>
      <c r="P30" s="859" t="e">
        <f>IF(P$3&lt;=F_Sources_Uses!#REF!,O30,0)</f>
        <v>#REF!</v>
      </c>
      <c r="Q30" s="859" t="e">
        <f>IF(Q$3&lt;=F_Sources_Uses!#REF!,P30,0)</f>
        <v>#REF!</v>
      </c>
      <c r="R30" s="859" t="e">
        <f>IF(R$3&lt;=F_Sources_Uses!#REF!,Q30,0)</f>
        <v>#REF!</v>
      </c>
      <c r="S30" s="859" t="e">
        <f>IF(S$3&lt;=F_Sources_Uses!#REF!,R30,0)</f>
        <v>#REF!</v>
      </c>
      <c r="T30" s="859" t="e">
        <f>IF(T$3&lt;=F_Sources_Uses!#REF!,S30,0)</f>
        <v>#REF!</v>
      </c>
      <c r="U30" s="859" t="e">
        <f>IF(U$3&lt;=F_Sources_Uses!#REF!,T30,0)</f>
        <v>#REF!</v>
      </c>
      <c r="V30" s="859" t="e">
        <f>IF(V$3&lt;=F_Sources_Uses!#REF!,U30,0)</f>
        <v>#REF!</v>
      </c>
      <c r="W30" s="859" t="e">
        <f>IF(W$3&lt;=F_Sources_Uses!#REF!,V30,0)</f>
        <v>#REF!</v>
      </c>
      <c r="X30" s="859" t="e">
        <f>IF(X$3&lt;=F_Sources_Uses!#REF!,W30,0)</f>
        <v>#REF!</v>
      </c>
      <c r="Y30" s="859" t="e">
        <f>IF(Y$3&lt;=F_Sources_Uses!#REF!,X30,0)</f>
        <v>#REF!</v>
      </c>
      <c r="Z30" s="859" t="e">
        <f>IF(Z$3&lt;=F_Sources_Uses!#REF!,Y30,0)</f>
        <v>#REF!</v>
      </c>
      <c r="AA30" s="859" t="e">
        <f>IF(AA$3&lt;=F_Sources_Uses!#REF!,Z30,0)</f>
        <v>#REF!</v>
      </c>
      <c r="AB30" s="859" t="e">
        <f>IF(AB$3&lt;=F_Sources_Uses!#REF!,AA30,0)</f>
        <v>#REF!</v>
      </c>
      <c r="AC30" s="859" t="e">
        <f>IF(AC$3&lt;=F_Sources_Uses!#REF!,AB30,0)</f>
        <v>#REF!</v>
      </c>
      <c r="AD30" s="859" t="e">
        <f>IF(AD$3&lt;=F_Sources_Uses!#REF!,AC30,0)</f>
        <v>#REF!</v>
      </c>
      <c r="AE30" s="859" t="e">
        <f>IF(AE$3&lt;=F_Sources_Uses!#REF!,AD30,0)</f>
        <v>#REF!</v>
      </c>
      <c r="AF30" s="859" t="e">
        <f>IF(AF$3&lt;=F_Sources_Uses!#REF!,AE30,0)</f>
        <v>#REF!</v>
      </c>
      <c r="AG30" s="859" t="e">
        <f>IF(AG$3&lt;=F_Sources_Uses!#REF!,AF30,0)</f>
        <v>#REF!</v>
      </c>
      <c r="AH30" s="859" t="e">
        <f>IF(AH$3&lt;=F_Sources_Uses!#REF!,AG30,0)</f>
        <v>#REF!</v>
      </c>
      <c r="AI30" s="859" t="e">
        <f>IF(AI$3&lt;=F_Sources_Uses!#REF!,AH30,0)</f>
        <v>#REF!</v>
      </c>
      <c r="AJ30" s="859" t="e">
        <f>IF(AJ$3&lt;=F_Sources_Uses!#REF!,AI30,0)</f>
        <v>#REF!</v>
      </c>
      <c r="AK30" s="859" t="e">
        <f>IF(AK$3&lt;=F_Sources_Uses!#REF!,AJ30,0)</f>
        <v>#REF!</v>
      </c>
      <c r="AL30" s="859" t="e">
        <f>IF(AL$3&lt;=F_Sources_Uses!#REF!,AK30,0)</f>
        <v>#REF!</v>
      </c>
      <c r="AM30" s="859" t="e">
        <f>IF(AM$3&lt;=F_Sources_Uses!#REF!,AL30,0)</f>
        <v>#REF!</v>
      </c>
      <c r="AN30" s="859" t="e">
        <f>IF(AN$3&lt;=F_Sources_Uses!#REF!,AM30,0)</f>
        <v>#REF!</v>
      </c>
      <c r="AO30" s="859" t="e">
        <f>IF(AO$3&lt;=F_Sources_Uses!#REF!,AN30,0)</f>
        <v>#REF!</v>
      </c>
      <c r="AP30" s="859" t="e">
        <f>IF(AP$3&lt;=F_Sources_Uses!#REF!,AO30,0)</f>
        <v>#REF!</v>
      </c>
      <c r="AQ30" s="859" t="e">
        <f>IF(AQ$3&lt;=F_Sources_Uses!#REF!,AP30,0)</f>
        <v>#REF!</v>
      </c>
      <c r="AR30" s="859" t="e">
        <f>IF(AR$3&lt;=F_Sources_Uses!#REF!,AQ30,0)</f>
        <v>#REF!</v>
      </c>
      <c r="AS30" s="859" t="e">
        <f>IF(AS$3&lt;=F_Sources_Uses!#REF!,AR30,0)</f>
        <v>#REF!</v>
      </c>
    </row>
    <row r="31" spans="2:45" ht="12.75" customHeight="1" x14ac:dyDescent="0.2">
      <c r="B31" s="854" t="s">
        <v>670</v>
      </c>
      <c r="C31" s="855"/>
      <c r="D31" s="879" t="e">
        <f>IF(F_Sources_Uses!#REF!="","",F_Sources_Uses!#REF!)</f>
        <v>#REF!</v>
      </c>
      <c r="E31" s="878"/>
      <c r="F31" s="862" t="e">
        <f>IF(F$3&lt;=F_Sources_Uses!#REF!,-(ABS(F_Sources_Uses!#REF!)),0)</f>
        <v>#REF!</v>
      </c>
      <c r="G31" s="859" t="e">
        <f>IF(G$3&lt;=F_Sources_Uses!#REF!,F31,0)</f>
        <v>#REF!</v>
      </c>
      <c r="H31" s="859" t="e">
        <f>IF(H$3&lt;=F_Sources_Uses!#REF!,G31,0)</f>
        <v>#REF!</v>
      </c>
      <c r="I31" s="859" t="e">
        <f>IF(I$3&lt;=F_Sources_Uses!#REF!,H31,0)</f>
        <v>#REF!</v>
      </c>
      <c r="J31" s="859" t="e">
        <f>IF(J$3&lt;=F_Sources_Uses!#REF!,I31,0)</f>
        <v>#REF!</v>
      </c>
      <c r="K31" s="859" t="e">
        <f>IF(K$3&lt;=F_Sources_Uses!#REF!,J31,0)</f>
        <v>#REF!</v>
      </c>
      <c r="L31" s="859" t="e">
        <f>IF(L$3&lt;=F_Sources_Uses!#REF!,K31,0)</f>
        <v>#REF!</v>
      </c>
      <c r="M31" s="859" t="e">
        <f>IF(M$3&lt;=F_Sources_Uses!#REF!,L31,0)</f>
        <v>#REF!</v>
      </c>
      <c r="N31" s="859" t="e">
        <f>IF(N$3&lt;=F_Sources_Uses!#REF!,M31,0)</f>
        <v>#REF!</v>
      </c>
      <c r="O31" s="859" t="e">
        <f>IF(O$3&lt;=F_Sources_Uses!#REF!,N31,0)</f>
        <v>#REF!</v>
      </c>
      <c r="P31" s="859" t="e">
        <f>IF(P$3&lt;=F_Sources_Uses!#REF!,O31,0)</f>
        <v>#REF!</v>
      </c>
      <c r="Q31" s="859" t="e">
        <f>IF(Q$3&lt;=F_Sources_Uses!#REF!,P31,0)</f>
        <v>#REF!</v>
      </c>
      <c r="R31" s="859" t="e">
        <f>IF(R$3&lt;=F_Sources_Uses!#REF!,Q31,0)</f>
        <v>#REF!</v>
      </c>
      <c r="S31" s="859" t="e">
        <f>IF(S$3&lt;=F_Sources_Uses!#REF!,R31,0)</f>
        <v>#REF!</v>
      </c>
      <c r="T31" s="859" t="e">
        <f>IF(T$3&lt;=F_Sources_Uses!#REF!,S31,0)</f>
        <v>#REF!</v>
      </c>
      <c r="U31" s="859" t="e">
        <f>IF(U$3&lt;=F_Sources_Uses!#REF!,T31,0)</f>
        <v>#REF!</v>
      </c>
      <c r="V31" s="859" t="e">
        <f>IF(V$3&lt;=F_Sources_Uses!#REF!,U31,0)</f>
        <v>#REF!</v>
      </c>
      <c r="W31" s="859" t="e">
        <f>IF(W$3&lt;=F_Sources_Uses!#REF!,V31,0)</f>
        <v>#REF!</v>
      </c>
      <c r="X31" s="859" t="e">
        <f>IF(X$3&lt;=F_Sources_Uses!#REF!,W31,0)</f>
        <v>#REF!</v>
      </c>
      <c r="Y31" s="859" t="e">
        <f>IF(Y$3&lt;=F_Sources_Uses!#REF!,X31,0)</f>
        <v>#REF!</v>
      </c>
      <c r="Z31" s="859" t="e">
        <f>IF(Z$3&lt;=F_Sources_Uses!#REF!,Y31,0)</f>
        <v>#REF!</v>
      </c>
      <c r="AA31" s="859" t="e">
        <f>IF(AA$3&lt;=F_Sources_Uses!#REF!,Z31,0)</f>
        <v>#REF!</v>
      </c>
      <c r="AB31" s="859" t="e">
        <f>IF(AB$3&lt;=F_Sources_Uses!#REF!,AA31,0)</f>
        <v>#REF!</v>
      </c>
      <c r="AC31" s="859" t="e">
        <f>IF(AC$3&lt;=F_Sources_Uses!#REF!,AB31,0)</f>
        <v>#REF!</v>
      </c>
      <c r="AD31" s="859" t="e">
        <f>IF(AD$3&lt;=F_Sources_Uses!#REF!,AC31,0)</f>
        <v>#REF!</v>
      </c>
      <c r="AE31" s="859" t="e">
        <f>IF(AE$3&lt;=F_Sources_Uses!#REF!,AD31,0)</f>
        <v>#REF!</v>
      </c>
      <c r="AF31" s="859" t="e">
        <f>IF(AF$3&lt;=F_Sources_Uses!#REF!,AE31,0)</f>
        <v>#REF!</v>
      </c>
      <c r="AG31" s="859" t="e">
        <f>IF(AG$3&lt;=F_Sources_Uses!#REF!,AF31,0)</f>
        <v>#REF!</v>
      </c>
      <c r="AH31" s="859" t="e">
        <f>IF(AH$3&lt;=F_Sources_Uses!#REF!,AG31,0)</f>
        <v>#REF!</v>
      </c>
      <c r="AI31" s="859" t="e">
        <f>IF(AI$3&lt;=F_Sources_Uses!#REF!,AH31,0)</f>
        <v>#REF!</v>
      </c>
      <c r="AJ31" s="859" t="e">
        <f>IF(AJ$3&lt;=F_Sources_Uses!#REF!,AI31,0)</f>
        <v>#REF!</v>
      </c>
      <c r="AK31" s="859" t="e">
        <f>IF(AK$3&lt;=F_Sources_Uses!#REF!,AJ31,0)</f>
        <v>#REF!</v>
      </c>
      <c r="AL31" s="859" t="e">
        <f>IF(AL$3&lt;=F_Sources_Uses!#REF!,AK31,0)</f>
        <v>#REF!</v>
      </c>
      <c r="AM31" s="859" t="e">
        <f>IF(AM$3&lt;=F_Sources_Uses!#REF!,AL31,0)</f>
        <v>#REF!</v>
      </c>
      <c r="AN31" s="859" t="e">
        <f>IF(AN$3&lt;=F_Sources_Uses!#REF!,AM31,0)</f>
        <v>#REF!</v>
      </c>
      <c r="AO31" s="859" t="e">
        <f>IF(AO$3&lt;=F_Sources_Uses!#REF!,AN31,0)</f>
        <v>#REF!</v>
      </c>
      <c r="AP31" s="859" t="e">
        <f>IF(AP$3&lt;=F_Sources_Uses!#REF!,AO31,0)</f>
        <v>#REF!</v>
      </c>
      <c r="AQ31" s="859" t="e">
        <f>IF(AQ$3&lt;=F_Sources_Uses!#REF!,AP31,0)</f>
        <v>#REF!</v>
      </c>
      <c r="AR31" s="859" t="e">
        <f>IF(AR$3&lt;=F_Sources_Uses!#REF!,AQ31,0)</f>
        <v>#REF!</v>
      </c>
      <c r="AS31" s="859" t="e">
        <f>IF(AS$3&lt;=F_Sources_Uses!#REF!,AR31,0)</f>
        <v>#REF!</v>
      </c>
    </row>
    <row r="32" spans="2:45" ht="12.75" customHeight="1" x14ac:dyDescent="0.2">
      <c r="B32" s="854" t="s">
        <v>670</v>
      </c>
      <c r="C32" s="855"/>
      <c r="D32" s="879" t="e">
        <f>IF(F_Sources_Uses!#REF!="","",F_Sources_Uses!#REF!)</f>
        <v>#REF!</v>
      </c>
      <c r="E32" s="878"/>
      <c r="F32" s="862" t="e">
        <f>IF(F$3&lt;=F_Sources_Uses!#REF!,-(ABS(F_Sources_Uses!#REF!)),0)</f>
        <v>#REF!</v>
      </c>
      <c r="G32" s="859" t="e">
        <f>IF(G$3&lt;=F_Sources_Uses!#REF!,F32,0)</f>
        <v>#REF!</v>
      </c>
      <c r="H32" s="859" t="e">
        <f>IF(H$3&lt;=F_Sources_Uses!#REF!,G32,0)</f>
        <v>#REF!</v>
      </c>
      <c r="I32" s="859" t="e">
        <f>IF(I$3&lt;=F_Sources_Uses!#REF!,H32,0)</f>
        <v>#REF!</v>
      </c>
      <c r="J32" s="859" t="e">
        <f>IF(J$3&lt;=F_Sources_Uses!#REF!,I32,0)</f>
        <v>#REF!</v>
      </c>
      <c r="K32" s="859" t="e">
        <f>IF(K$3&lt;=F_Sources_Uses!#REF!,J32,0)</f>
        <v>#REF!</v>
      </c>
      <c r="L32" s="859" t="e">
        <f>IF(L$3&lt;=F_Sources_Uses!#REF!,K32,0)</f>
        <v>#REF!</v>
      </c>
      <c r="M32" s="859" t="e">
        <f>IF(M$3&lt;=F_Sources_Uses!#REF!,L32,0)</f>
        <v>#REF!</v>
      </c>
      <c r="N32" s="859" t="e">
        <f>IF(N$3&lt;=F_Sources_Uses!#REF!,M32,0)</f>
        <v>#REF!</v>
      </c>
      <c r="O32" s="859" t="e">
        <f>IF(O$3&lt;=F_Sources_Uses!#REF!,N32,0)</f>
        <v>#REF!</v>
      </c>
      <c r="P32" s="859" t="e">
        <f>IF(P$3&lt;=F_Sources_Uses!#REF!,O32,0)</f>
        <v>#REF!</v>
      </c>
      <c r="Q32" s="859" t="e">
        <f>IF(Q$3&lt;=F_Sources_Uses!#REF!,P32,0)</f>
        <v>#REF!</v>
      </c>
      <c r="R32" s="859" t="e">
        <f>IF(R$3&lt;=F_Sources_Uses!#REF!,Q32,0)</f>
        <v>#REF!</v>
      </c>
      <c r="S32" s="859" t="e">
        <f>IF(S$3&lt;=F_Sources_Uses!#REF!,R32,0)</f>
        <v>#REF!</v>
      </c>
      <c r="T32" s="859" t="e">
        <f>IF(T$3&lt;=F_Sources_Uses!#REF!,S32,0)</f>
        <v>#REF!</v>
      </c>
      <c r="U32" s="859" t="e">
        <f>IF(U$3&lt;=F_Sources_Uses!#REF!,T32,0)</f>
        <v>#REF!</v>
      </c>
      <c r="V32" s="859" t="e">
        <f>IF(V$3&lt;=F_Sources_Uses!#REF!,U32,0)</f>
        <v>#REF!</v>
      </c>
      <c r="W32" s="859" t="e">
        <f>IF(W$3&lt;=F_Sources_Uses!#REF!,V32,0)</f>
        <v>#REF!</v>
      </c>
      <c r="X32" s="859" t="e">
        <f>IF(X$3&lt;=F_Sources_Uses!#REF!,W32,0)</f>
        <v>#REF!</v>
      </c>
      <c r="Y32" s="859" t="e">
        <f>IF(Y$3&lt;=F_Sources_Uses!#REF!,X32,0)</f>
        <v>#REF!</v>
      </c>
      <c r="Z32" s="859" t="e">
        <f>IF(Z$3&lt;=F_Sources_Uses!#REF!,Y32,0)</f>
        <v>#REF!</v>
      </c>
      <c r="AA32" s="859" t="e">
        <f>IF(AA$3&lt;=F_Sources_Uses!#REF!,Z32,0)</f>
        <v>#REF!</v>
      </c>
      <c r="AB32" s="859" t="e">
        <f>IF(AB$3&lt;=F_Sources_Uses!#REF!,AA32,0)</f>
        <v>#REF!</v>
      </c>
      <c r="AC32" s="859" t="e">
        <f>IF(AC$3&lt;=F_Sources_Uses!#REF!,AB32,0)</f>
        <v>#REF!</v>
      </c>
      <c r="AD32" s="859" t="e">
        <f>IF(AD$3&lt;=F_Sources_Uses!#REF!,AC32,0)</f>
        <v>#REF!</v>
      </c>
      <c r="AE32" s="859" t="e">
        <f>IF(AE$3&lt;=F_Sources_Uses!#REF!,AD32,0)</f>
        <v>#REF!</v>
      </c>
      <c r="AF32" s="859" t="e">
        <f>IF(AF$3&lt;=F_Sources_Uses!#REF!,AE32,0)</f>
        <v>#REF!</v>
      </c>
      <c r="AG32" s="859" t="e">
        <f>IF(AG$3&lt;=F_Sources_Uses!#REF!,AF32,0)</f>
        <v>#REF!</v>
      </c>
      <c r="AH32" s="859" t="e">
        <f>IF(AH$3&lt;=F_Sources_Uses!#REF!,AG32,0)</f>
        <v>#REF!</v>
      </c>
      <c r="AI32" s="859" t="e">
        <f>IF(AI$3&lt;=F_Sources_Uses!#REF!,AH32,0)</f>
        <v>#REF!</v>
      </c>
      <c r="AJ32" s="859" t="e">
        <f>IF(AJ$3&lt;=F_Sources_Uses!#REF!,AI32,0)</f>
        <v>#REF!</v>
      </c>
      <c r="AK32" s="859" t="e">
        <f>IF(AK$3&lt;=F_Sources_Uses!#REF!,AJ32,0)</f>
        <v>#REF!</v>
      </c>
      <c r="AL32" s="859" t="e">
        <f>IF(AL$3&lt;=F_Sources_Uses!#REF!,AK32,0)</f>
        <v>#REF!</v>
      </c>
      <c r="AM32" s="859" t="e">
        <f>IF(AM$3&lt;=F_Sources_Uses!#REF!,AL32,0)</f>
        <v>#REF!</v>
      </c>
      <c r="AN32" s="859" t="e">
        <f>IF(AN$3&lt;=F_Sources_Uses!#REF!,AM32,0)</f>
        <v>#REF!</v>
      </c>
      <c r="AO32" s="859" t="e">
        <f>IF(AO$3&lt;=F_Sources_Uses!#REF!,AN32,0)</f>
        <v>#REF!</v>
      </c>
      <c r="AP32" s="859" t="e">
        <f>IF(AP$3&lt;=F_Sources_Uses!#REF!,AO32,0)</f>
        <v>#REF!</v>
      </c>
      <c r="AQ32" s="859" t="e">
        <f>IF(AQ$3&lt;=F_Sources_Uses!#REF!,AP32,0)</f>
        <v>#REF!</v>
      </c>
      <c r="AR32" s="859" t="e">
        <f>IF(AR$3&lt;=F_Sources_Uses!#REF!,AQ32,0)</f>
        <v>#REF!</v>
      </c>
      <c r="AS32" s="859" t="e">
        <f>IF(AS$3&lt;=F_Sources_Uses!#REF!,AR32,0)</f>
        <v>#REF!</v>
      </c>
    </row>
    <row r="33" spans="2:45" ht="12.75" customHeight="1" x14ac:dyDescent="0.2">
      <c r="B33" s="854" t="s">
        <v>670</v>
      </c>
      <c r="C33" s="855"/>
      <c r="D33" s="877" t="s">
        <v>671</v>
      </c>
      <c r="E33" s="878"/>
      <c r="F33" s="870" t="e">
        <f t="shared" ref="F33:AS33" si="20">SUM(F28:F32)</f>
        <v>#REF!</v>
      </c>
      <c r="G33" s="871" t="e">
        <f t="shared" si="20"/>
        <v>#REF!</v>
      </c>
      <c r="H33" s="871" t="e">
        <f t="shared" si="20"/>
        <v>#REF!</v>
      </c>
      <c r="I33" s="871" t="e">
        <f t="shared" si="20"/>
        <v>#REF!</v>
      </c>
      <c r="J33" s="871" t="e">
        <f t="shared" si="20"/>
        <v>#REF!</v>
      </c>
      <c r="K33" s="871" t="e">
        <f t="shared" si="20"/>
        <v>#REF!</v>
      </c>
      <c r="L33" s="871" t="e">
        <f t="shared" si="20"/>
        <v>#REF!</v>
      </c>
      <c r="M33" s="871" t="e">
        <f t="shared" si="20"/>
        <v>#REF!</v>
      </c>
      <c r="N33" s="871" t="e">
        <f t="shared" si="20"/>
        <v>#REF!</v>
      </c>
      <c r="O33" s="871" t="e">
        <f t="shared" si="20"/>
        <v>#REF!</v>
      </c>
      <c r="P33" s="871" t="e">
        <f t="shared" si="20"/>
        <v>#REF!</v>
      </c>
      <c r="Q33" s="871" t="e">
        <f t="shared" si="20"/>
        <v>#REF!</v>
      </c>
      <c r="R33" s="871" t="e">
        <f t="shared" si="20"/>
        <v>#REF!</v>
      </c>
      <c r="S33" s="871" t="e">
        <f t="shared" si="20"/>
        <v>#REF!</v>
      </c>
      <c r="T33" s="871" t="e">
        <f t="shared" si="20"/>
        <v>#REF!</v>
      </c>
      <c r="U33" s="871" t="e">
        <f t="shared" si="20"/>
        <v>#REF!</v>
      </c>
      <c r="V33" s="871" t="e">
        <f t="shared" si="20"/>
        <v>#REF!</v>
      </c>
      <c r="W33" s="871" t="e">
        <f t="shared" si="20"/>
        <v>#REF!</v>
      </c>
      <c r="X33" s="871" t="e">
        <f t="shared" si="20"/>
        <v>#REF!</v>
      </c>
      <c r="Y33" s="871" t="e">
        <f t="shared" si="20"/>
        <v>#REF!</v>
      </c>
      <c r="Z33" s="871" t="e">
        <f t="shared" si="20"/>
        <v>#REF!</v>
      </c>
      <c r="AA33" s="871" t="e">
        <f t="shared" si="20"/>
        <v>#REF!</v>
      </c>
      <c r="AB33" s="871" t="e">
        <f t="shared" si="20"/>
        <v>#REF!</v>
      </c>
      <c r="AC33" s="871" t="e">
        <f t="shared" si="20"/>
        <v>#REF!</v>
      </c>
      <c r="AD33" s="871" t="e">
        <f t="shared" si="20"/>
        <v>#REF!</v>
      </c>
      <c r="AE33" s="871" t="e">
        <f t="shared" si="20"/>
        <v>#REF!</v>
      </c>
      <c r="AF33" s="871" t="e">
        <f t="shared" si="20"/>
        <v>#REF!</v>
      </c>
      <c r="AG33" s="871" t="e">
        <f t="shared" si="20"/>
        <v>#REF!</v>
      </c>
      <c r="AH33" s="871" t="e">
        <f t="shared" si="20"/>
        <v>#REF!</v>
      </c>
      <c r="AI33" s="871" t="e">
        <f t="shared" si="20"/>
        <v>#REF!</v>
      </c>
      <c r="AJ33" s="871" t="e">
        <f t="shared" si="20"/>
        <v>#REF!</v>
      </c>
      <c r="AK33" s="871" t="e">
        <f t="shared" si="20"/>
        <v>#REF!</v>
      </c>
      <c r="AL33" s="871" t="e">
        <f t="shared" si="20"/>
        <v>#REF!</v>
      </c>
      <c r="AM33" s="871" t="e">
        <f t="shared" si="20"/>
        <v>#REF!</v>
      </c>
      <c r="AN33" s="871" t="e">
        <f t="shared" si="20"/>
        <v>#REF!</v>
      </c>
      <c r="AO33" s="871" t="e">
        <f t="shared" si="20"/>
        <v>#REF!</v>
      </c>
      <c r="AP33" s="871" t="e">
        <f t="shared" si="20"/>
        <v>#REF!</v>
      </c>
      <c r="AQ33" s="871" t="e">
        <f t="shared" si="20"/>
        <v>#REF!</v>
      </c>
      <c r="AR33" s="871" t="e">
        <f t="shared" si="20"/>
        <v>#REF!</v>
      </c>
      <c r="AS33" s="870" t="e">
        <f t="shared" si="20"/>
        <v>#REF!</v>
      </c>
    </row>
    <row r="34" spans="2:45" ht="5.0999999999999996" customHeight="1" x14ac:dyDescent="0.2"/>
    <row r="35" spans="2:45" ht="12.75" customHeight="1" x14ac:dyDescent="0.2">
      <c r="B35" s="854" t="s">
        <v>672</v>
      </c>
      <c r="C35" s="855"/>
      <c r="D35" s="877" t="s">
        <v>673</v>
      </c>
      <c r="E35" s="878"/>
      <c r="F35" s="870" t="e">
        <f t="shared" ref="F35:AS35" si="21">F26+F33</f>
        <v>#REF!</v>
      </c>
      <c r="G35" s="871" t="e">
        <f t="shared" si="21"/>
        <v>#REF!</v>
      </c>
      <c r="H35" s="871" t="e">
        <f t="shared" si="21"/>
        <v>#REF!</v>
      </c>
      <c r="I35" s="871" t="e">
        <f t="shared" si="21"/>
        <v>#REF!</v>
      </c>
      <c r="J35" s="871" t="e">
        <f t="shared" si="21"/>
        <v>#REF!</v>
      </c>
      <c r="K35" s="871" t="e">
        <f t="shared" si="21"/>
        <v>#REF!</v>
      </c>
      <c r="L35" s="871" t="e">
        <f t="shared" si="21"/>
        <v>#REF!</v>
      </c>
      <c r="M35" s="871" t="e">
        <f t="shared" si="21"/>
        <v>#REF!</v>
      </c>
      <c r="N35" s="871" t="e">
        <f t="shared" si="21"/>
        <v>#REF!</v>
      </c>
      <c r="O35" s="871" t="e">
        <f t="shared" si="21"/>
        <v>#REF!</v>
      </c>
      <c r="P35" s="871" t="e">
        <f t="shared" si="21"/>
        <v>#REF!</v>
      </c>
      <c r="Q35" s="871" t="e">
        <f t="shared" si="21"/>
        <v>#REF!</v>
      </c>
      <c r="R35" s="871" t="e">
        <f t="shared" si="21"/>
        <v>#REF!</v>
      </c>
      <c r="S35" s="871" t="e">
        <f t="shared" si="21"/>
        <v>#REF!</v>
      </c>
      <c r="T35" s="871" t="e">
        <f t="shared" si="21"/>
        <v>#REF!</v>
      </c>
      <c r="U35" s="871" t="e">
        <f t="shared" si="21"/>
        <v>#REF!</v>
      </c>
      <c r="V35" s="871" t="e">
        <f t="shared" si="21"/>
        <v>#REF!</v>
      </c>
      <c r="W35" s="871" t="e">
        <f t="shared" si="21"/>
        <v>#REF!</v>
      </c>
      <c r="X35" s="871" t="e">
        <f t="shared" si="21"/>
        <v>#REF!</v>
      </c>
      <c r="Y35" s="871" t="e">
        <f t="shared" si="21"/>
        <v>#REF!</v>
      </c>
      <c r="Z35" s="871" t="e">
        <f t="shared" si="21"/>
        <v>#REF!</v>
      </c>
      <c r="AA35" s="871" t="e">
        <f t="shared" si="21"/>
        <v>#REF!</v>
      </c>
      <c r="AB35" s="871" t="e">
        <f t="shared" si="21"/>
        <v>#REF!</v>
      </c>
      <c r="AC35" s="871" t="e">
        <f t="shared" si="21"/>
        <v>#REF!</v>
      </c>
      <c r="AD35" s="871" t="e">
        <f t="shared" si="21"/>
        <v>#REF!</v>
      </c>
      <c r="AE35" s="871" t="e">
        <f t="shared" si="21"/>
        <v>#REF!</v>
      </c>
      <c r="AF35" s="871" t="e">
        <f t="shared" si="21"/>
        <v>#REF!</v>
      </c>
      <c r="AG35" s="871" t="e">
        <f t="shared" si="21"/>
        <v>#REF!</v>
      </c>
      <c r="AH35" s="871" t="e">
        <f t="shared" si="21"/>
        <v>#REF!</v>
      </c>
      <c r="AI35" s="871" t="e">
        <f t="shared" si="21"/>
        <v>#REF!</v>
      </c>
      <c r="AJ35" s="871" t="e">
        <f t="shared" si="21"/>
        <v>#REF!</v>
      </c>
      <c r="AK35" s="871" t="e">
        <f t="shared" si="21"/>
        <v>#REF!</v>
      </c>
      <c r="AL35" s="871" t="e">
        <f t="shared" si="21"/>
        <v>#REF!</v>
      </c>
      <c r="AM35" s="871" t="e">
        <f t="shared" si="21"/>
        <v>#REF!</v>
      </c>
      <c r="AN35" s="871" t="e">
        <f t="shared" si="21"/>
        <v>#REF!</v>
      </c>
      <c r="AO35" s="871" t="e">
        <f t="shared" si="21"/>
        <v>#REF!</v>
      </c>
      <c r="AP35" s="871" t="e">
        <f t="shared" si="21"/>
        <v>#REF!</v>
      </c>
      <c r="AQ35" s="871" t="e">
        <f t="shared" si="21"/>
        <v>#REF!</v>
      </c>
      <c r="AR35" s="871" t="e">
        <f t="shared" si="21"/>
        <v>#REF!</v>
      </c>
      <c r="AS35" s="870" t="e">
        <f t="shared" si="21"/>
        <v>#REF!</v>
      </c>
    </row>
    <row r="36" spans="2:45" ht="12.75" customHeight="1" x14ac:dyDescent="0.2">
      <c r="B36" s="854" t="s">
        <v>672</v>
      </c>
      <c r="C36" s="855"/>
      <c r="D36" s="877" t="s">
        <v>674</v>
      </c>
      <c r="E36" s="878"/>
      <c r="F36" s="870" t="e">
        <f>IF('E_Unit Mix'!#REF!&gt;0,F35/'E_Unit Mix'!#REF!,"")</f>
        <v>#REF!</v>
      </c>
      <c r="G36" s="871" t="e">
        <f>IF('E_Unit Mix'!#REF!&gt;0,G35/'E_Unit Mix'!#REF!,"")</f>
        <v>#REF!</v>
      </c>
      <c r="H36" s="871" t="e">
        <f>IF('E_Unit Mix'!#REF!&gt;0,H35/'E_Unit Mix'!#REF!,"")</f>
        <v>#REF!</v>
      </c>
      <c r="I36" s="871" t="e">
        <f>IF('E_Unit Mix'!#REF!&gt;0,I35/'E_Unit Mix'!#REF!,"")</f>
        <v>#REF!</v>
      </c>
      <c r="J36" s="871" t="e">
        <f>IF('E_Unit Mix'!#REF!&gt;0,J35/'E_Unit Mix'!#REF!,"")</f>
        <v>#REF!</v>
      </c>
      <c r="K36" s="871" t="e">
        <f>IF('E_Unit Mix'!#REF!&gt;0,K35/'E_Unit Mix'!#REF!,"")</f>
        <v>#REF!</v>
      </c>
      <c r="L36" s="871" t="e">
        <f>IF('E_Unit Mix'!#REF!&gt;0,L35/'E_Unit Mix'!#REF!,"")</f>
        <v>#REF!</v>
      </c>
      <c r="M36" s="871" t="e">
        <f>IF('E_Unit Mix'!#REF!&gt;0,M35/'E_Unit Mix'!#REF!,"")</f>
        <v>#REF!</v>
      </c>
      <c r="N36" s="871" t="e">
        <f>IF('E_Unit Mix'!#REF!&gt;0,N35/'E_Unit Mix'!#REF!,"")</f>
        <v>#REF!</v>
      </c>
      <c r="O36" s="871" t="e">
        <f>IF('E_Unit Mix'!#REF!&gt;0,O35/'E_Unit Mix'!#REF!,"")</f>
        <v>#REF!</v>
      </c>
      <c r="P36" s="871" t="e">
        <f>IF('E_Unit Mix'!#REF!&gt;0,P35/'E_Unit Mix'!#REF!,"")</f>
        <v>#REF!</v>
      </c>
      <c r="Q36" s="871" t="e">
        <f>IF('E_Unit Mix'!#REF!&gt;0,Q35/'E_Unit Mix'!#REF!,"")</f>
        <v>#REF!</v>
      </c>
      <c r="R36" s="871" t="e">
        <f>IF('E_Unit Mix'!#REF!&gt;0,R35/'E_Unit Mix'!#REF!,"")</f>
        <v>#REF!</v>
      </c>
      <c r="S36" s="871" t="e">
        <f>IF('E_Unit Mix'!#REF!&gt;0,S35/'E_Unit Mix'!#REF!,"")</f>
        <v>#REF!</v>
      </c>
      <c r="T36" s="871" t="e">
        <f>IF('E_Unit Mix'!#REF!&gt;0,T35/'E_Unit Mix'!#REF!,"")</f>
        <v>#REF!</v>
      </c>
      <c r="U36" s="871" t="e">
        <f>IF('E_Unit Mix'!#REF!&gt;0,U35/'E_Unit Mix'!#REF!,"")</f>
        <v>#REF!</v>
      </c>
      <c r="V36" s="871" t="e">
        <f>IF('E_Unit Mix'!#REF!&gt;0,V35/'E_Unit Mix'!#REF!,"")</f>
        <v>#REF!</v>
      </c>
      <c r="W36" s="871" t="e">
        <f>IF('E_Unit Mix'!#REF!&gt;0,W35/'E_Unit Mix'!#REF!,"")</f>
        <v>#REF!</v>
      </c>
      <c r="X36" s="871" t="e">
        <f>IF('E_Unit Mix'!#REF!&gt;0,X35/'E_Unit Mix'!#REF!,"")</f>
        <v>#REF!</v>
      </c>
      <c r="Y36" s="871" t="e">
        <f>IF('E_Unit Mix'!#REF!&gt;0,Y35/'E_Unit Mix'!#REF!,"")</f>
        <v>#REF!</v>
      </c>
      <c r="Z36" s="871" t="e">
        <f>IF('E_Unit Mix'!#REF!&gt;0,Z35/'E_Unit Mix'!#REF!,"")</f>
        <v>#REF!</v>
      </c>
      <c r="AA36" s="871" t="e">
        <f>IF('E_Unit Mix'!#REF!&gt;0,AA35/'E_Unit Mix'!#REF!,"")</f>
        <v>#REF!</v>
      </c>
      <c r="AB36" s="871" t="e">
        <f>IF('E_Unit Mix'!#REF!&gt;0,AB35/'E_Unit Mix'!#REF!,"")</f>
        <v>#REF!</v>
      </c>
      <c r="AC36" s="871" t="e">
        <f>IF('E_Unit Mix'!#REF!&gt;0,AC35/'E_Unit Mix'!#REF!,"")</f>
        <v>#REF!</v>
      </c>
      <c r="AD36" s="871" t="e">
        <f>IF('E_Unit Mix'!#REF!&gt;0,AD35/'E_Unit Mix'!#REF!,"")</f>
        <v>#REF!</v>
      </c>
      <c r="AE36" s="871" t="e">
        <f>IF('E_Unit Mix'!#REF!&gt;0,AE35/'E_Unit Mix'!#REF!,"")</f>
        <v>#REF!</v>
      </c>
      <c r="AF36" s="871" t="e">
        <f>IF('E_Unit Mix'!#REF!&gt;0,AF35/'E_Unit Mix'!#REF!,"")</f>
        <v>#REF!</v>
      </c>
      <c r="AG36" s="871" t="e">
        <f>IF('E_Unit Mix'!#REF!&gt;0,AG35/'E_Unit Mix'!#REF!,"")</f>
        <v>#REF!</v>
      </c>
      <c r="AH36" s="871" t="e">
        <f>IF('E_Unit Mix'!#REF!&gt;0,AH35/'E_Unit Mix'!#REF!,"")</f>
        <v>#REF!</v>
      </c>
      <c r="AI36" s="871" t="e">
        <f>IF('E_Unit Mix'!#REF!&gt;0,AI35/'E_Unit Mix'!#REF!,"")</f>
        <v>#REF!</v>
      </c>
      <c r="AJ36" s="871" t="e">
        <f>IF('E_Unit Mix'!#REF!&gt;0,AJ35/'E_Unit Mix'!#REF!,"")</f>
        <v>#REF!</v>
      </c>
      <c r="AK36" s="871" t="e">
        <f>IF('E_Unit Mix'!#REF!&gt;0,AK35/'E_Unit Mix'!#REF!,"")</f>
        <v>#REF!</v>
      </c>
      <c r="AL36" s="871" t="e">
        <f>IF('E_Unit Mix'!#REF!&gt;0,AL35/'E_Unit Mix'!#REF!,"")</f>
        <v>#REF!</v>
      </c>
      <c r="AM36" s="871" t="e">
        <f>IF('E_Unit Mix'!#REF!&gt;0,AM35/'E_Unit Mix'!#REF!,"")</f>
        <v>#REF!</v>
      </c>
      <c r="AN36" s="871" t="e">
        <f>IF('E_Unit Mix'!#REF!&gt;0,AN35/'E_Unit Mix'!#REF!,"")</f>
        <v>#REF!</v>
      </c>
      <c r="AO36" s="871" t="e">
        <f>IF('E_Unit Mix'!#REF!&gt;0,AO35/'E_Unit Mix'!#REF!,"")</f>
        <v>#REF!</v>
      </c>
      <c r="AP36" s="871" t="e">
        <f>IF('E_Unit Mix'!#REF!&gt;0,AP35/'E_Unit Mix'!#REF!,"")</f>
        <v>#REF!</v>
      </c>
      <c r="AQ36" s="871" t="e">
        <f>IF('E_Unit Mix'!#REF!&gt;0,AQ35/'E_Unit Mix'!#REF!,"")</f>
        <v>#REF!</v>
      </c>
      <c r="AR36" s="871" t="e">
        <f>IF('E_Unit Mix'!#REF!&gt;0,AR35/'E_Unit Mix'!#REF!,"")</f>
        <v>#REF!</v>
      </c>
      <c r="AS36" s="871" t="e">
        <f>IF('E_Unit Mix'!#REF!&gt;0,AS35/'E_Unit Mix'!#REF!,"")</f>
        <v>#REF!</v>
      </c>
    </row>
    <row r="37" spans="2:45" ht="5.0999999999999996" customHeight="1" x14ac:dyDescent="0.2"/>
    <row r="38" spans="2:45" ht="12.75" customHeight="1" x14ac:dyDescent="0.2">
      <c r="B38" s="854" t="s">
        <v>672</v>
      </c>
      <c r="C38" s="880">
        <v>1</v>
      </c>
      <c r="D38" s="877" t="s">
        <v>675</v>
      </c>
      <c r="E38" s="878"/>
      <c r="F38" s="870" t="e">
        <f>F35</f>
        <v>#REF!</v>
      </c>
      <c r="G38" s="871" t="e">
        <f t="shared" ref="G38:AS38" si="22">(F38+G35)</f>
        <v>#REF!</v>
      </c>
      <c r="H38" s="871" t="e">
        <f t="shared" si="22"/>
        <v>#REF!</v>
      </c>
      <c r="I38" s="871" t="e">
        <f t="shared" si="22"/>
        <v>#REF!</v>
      </c>
      <c r="J38" s="871" t="e">
        <f t="shared" si="22"/>
        <v>#REF!</v>
      </c>
      <c r="K38" s="871" t="e">
        <f t="shared" si="22"/>
        <v>#REF!</v>
      </c>
      <c r="L38" s="871" t="e">
        <f t="shared" si="22"/>
        <v>#REF!</v>
      </c>
      <c r="M38" s="871" t="e">
        <f t="shared" si="22"/>
        <v>#REF!</v>
      </c>
      <c r="N38" s="871" t="e">
        <f t="shared" si="22"/>
        <v>#REF!</v>
      </c>
      <c r="O38" s="871" t="e">
        <f t="shared" si="22"/>
        <v>#REF!</v>
      </c>
      <c r="P38" s="871" t="e">
        <f t="shared" si="22"/>
        <v>#REF!</v>
      </c>
      <c r="Q38" s="871" t="e">
        <f t="shared" si="22"/>
        <v>#REF!</v>
      </c>
      <c r="R38" s="871" t="e">
        <f t="shared" si="22"/>
        <v>#REF!</v>
      </c>
      <c r="S38" s="871" t="e">
        <f t="shared" si="22"/>
        <v>#REF!</v>
      </c>
      <c r="T38" s="871" t="e">
        <f t="shared" si="22"/>
        <v>#REF!</v>
      </c>
      <c r="U38" s="871" t="e">
        <f t="shared" si="22"/>
        <v>#REF!</v>
      </c>
      <c r="V38" s="871" t="e">
        <f t="shared" si="22"/>
        <v>#REF!</v>
      </c>
      <c r="W38" s="871" t="e">
        <f t="shared" si="22"/>
        <v>#REF!</v>
      </c>
      <c r="X38" s="871" t="e">
        <f t="shared" si="22"/>
        <v>#REF!</v>
      </c>
      <c r="Y38" s="871" t="e">
        <f t="shared" si="22"/>
        <v>#REF!</v>
      </c>
      <c r="Z38" s="871" t="e">
        <f t="shared" si="22"/>
        <v>#REF!</v>
      </c>
      <c r="AA38" s="871" t="e">
        <f t="shared" si="22"/>
        <v>#REF!</v>
      </c>
      <c r="AB38" s="871" t="e">
        <f t="shared" si="22"/>
        <v>#REF!</v>
      </c>
      <c r="AC38" s="871" t="e">
        <f t="shared" si="22"/>
        <v>#REF!</v>
      </c>
      <c r="AD38" s="871" t="e">
        <f t="shared" si="22"/>
        <v>#REF!</v>
      </c>
      <c r="AE38" s="871" t="e">
        <f t="shared" si="22"/>
        <v>#REF!</v>
      </c>
      <c r="AF38" s="871" t="e">
        <f t="shared" si="22"/>
        <v>#REF!</v>
      </c>
      <c r="AG38" s="871" t="e">
        <f t="shared" si="22"/>
        <v>#REF!</v>
      </c>
      <c r="AH38" s="871" t="e">
        <f t="shared" si="22"/>
        <v>#REF!</v>
      </c>
      <c r="AI38" s="871" t="e">
        <f t="shared" si="22"/>
        <v>#REF!</v>
      </c>
      <c r="AJ38" s="871" t="e">
        <f t="shared" si="22"/>
        <v>#REF!</v>
      </c>
      <c r="AK38" s="871" t="e">
        <f t="shared" si="22"/>
        <v>#REF!</v>
      </c>
      <c r="AL38" s="871" t="e">
        <f t="shared" si="22"/>
        <v>#REF!</v>
      </c>
      <c r="AM38" s="871" t="e">
        <f t="shared" si="22"/>
        <v>#REF!</v>
      </c>
      <c r="AN38" s="871" t="e">
        <f t="shared" si="22"/>
        <v>#REF!</v>
      </c>
      <c r="AO38" s="871" t="e">
        <f t="shared" si="22"/>
        <v>#REF!</v>
      </c>
      <c r="AP38" s="871" t="e">
        <f t="shared" si="22"/>
        <v>#REF!</v>
      </c>
      <c r="AQ38" s="871" t="e">
        <f t="shared" si="22"/>
        <v>#REF!</v>
      </c>
      <c r="AR38" s="871" t="e">
        <f t="shared" si="22"/>
        <v>#REF!</v>
      </c>
      <c r="AS38" s="870" t="e">
        <f t="shared" si="22"/>
        <v>#REF!</v>
      </c>
    </row>
    <row r="39" spans="2:45" ht="12.75" customHeight="1" x14ac:dyDescent="0.2">
      <c r="B39" s="854" t="s">
        <v>672</v>
      </c>
      <c r="C39" s="881">
        <v>0.75</v>
      </c>
      <c r="D39" s="877" t="s">
        <v>675</v>
      </c>
      <c r="E39" s="878"/>
      <c r="F39" s="870" t="e">
        <f t="shared" ref="F39:AS39" si="23">$C39*F38</f>
        <v>#REF!</v>
      </c>
      <c r="G39" s="871" t="e">
        <f t="shared" si="23"/>
        <v>#REF!</v>
      </c>
      <c r="H39" s="871" t="e">
        <f t="shared" si="23"/>
        <v>#REF!</v>
      </c>
      <c r="I39" s="871" t="e">
        <f t="shared" si="23"/>
        <v>#REF!</v>
      </c>
      <c r="J39" s="871" t="e">
        <f t="shared" si="23"/>
        <v>#REF!</v>
      </c>
      <c r="K39" s="871" t="e">
        <f t="shared" si="23"/>
        <v>#REF!</v>
      </c>
      <c r="L39" s="871" t="e">
        <f t="shared" si="23"/>
        <v>#REF!</v>
      </c>
      <c r="M39" s="871" t="e">
        <f t="shared" si="23"/>
        <v>#REF!</v>
      </c>
      <c r="N39" s="871" t="e">
        <f t="shared" si="23"/>
        <v>#REF!</v>
      </c>
      <c r="O39" s="871" t="e">
        <f t="shared" si="23"/>
        <v>#REF!</v>
      </c>
      <c r="P39" s="871" t="e">
        <f t="shared" si="23"/>
        <v>#REF!</v>
      </c>
      <c r="Q39" s="871" t="e">
        <f t="shared" si="23"/>
        <v>#REF!</v>
      </c>
      <c r="R39" s="871" t="e">
        <f t="shared" si="23"/>
        <v>#REF!</v>
      </c>
      <c r="S39" s="871" t="e">
        <f t="shared" si="23"/>
        <v>#REF!</v>
      </c>
      <c r="T39" s="871" t="e">
        <f t="shared" si="23"/>
        <v>#REF!</v>
      </c>
      <c r="U39" s="871" t="e">
        <f t="shared" si="23"/>
        <v>#REF!</v>
      </c>
      <c r="V39" s="871" t="e">
        <f t="shared" si="23"/>
        <v>#REF!</v>
      </c>
      <c r="W39" s="871" t="e">
        <f t="shared" si="23"/>
        <v>#REF!</v>
      </c>
      <c r="X39" s="871" t="e">
        <f t="shared" si="23"/>
        <v>#REF!</v>
      </c>
      <c r="Y39" s="871" t="e">
        <f t="shared" si="23"/>
        <v>#REF!</v>
      </c>
      <c r="Z39" s="871" t="e">
        <f t="shared" si="23"/>
        <v>#REF!</v>
      </c>
      <c r="AA39" s="871" t="e">
        <f t="shared" si="23"/>
        <v>#REF!</v>
      </c>
      <c r="AB39" s="871" t="e">
        <f t="shared" si="23"/>
        <v>#REF!</v>
      </c>
      <c r="AC39" s="871" t="e">
        <f t="shared" si="23"/>
        <v>#REF!</v>
      </c>
      <c r="AD39" s="871" t="e">
        <f t="shared" si="23"/>
        <v>#REF!</v>
      </c>
      <c r="AE39" s="871" t="e">
        <f t="shared" si="23"/>
        <v>#REF!</v>
      </c>
      <c r="AF39" s="871" t="e">
        <f t="shared" si="23"/>
        <v>#REF!</v>
      </c>
      <c r="AG39" s="871" t="e">
        <f t="shared" si="23"/>
        <v>#REF!</v>
      </c>
      <c r="AH39" s="871" t="e">
        <f t="shared" si="23"/>
        <v>#REF!</v>
      </c>
      <c r="AI39" s="871" t="e">
        <f t="shared" si="23"/>
        <v>#REF!</v>
      </c>
      <c r="AJ39" s="871" t="e">
        <f t="shared" si="23"/>
        <v>#REF!</v>
      </c>
      <c r="AK39" s="871" t="e">
        <f t="shared" si="23"/>
        <v>#REF!</v>
      </c>
      <c r="AL39" s="871" t="e">
        <f t="shared" si="23"/>
        <v>#REF!</v>
      </c>
      <c r="AM39" s="871" t="e">
        <f t="shared" si="23"/>
        <v>#REF!</v>
      </c>
      <c r="AN39" s="871" t="e">
        <f t="shared" si="23"/>
        <v>#REF!</v>
      </c>
      <c r="AO39" s="871" t="e">
        <f t="shared" si="23"/>
        <v>#REF!</v>
      </c>
      <c r="AP39" s="871" t="e">
        <f t="shared" si="23"/>
        <v>#REF!</v>
      </c>
      <c r="AQ39" s="871" t="e">
        <f t="shared" si="23"/>
        <v>#REF!</v>
      </c>
      <c r="AR39" s="871" t="e">
        <f t="shared" si="23"/>
        <v>#REF!</v>
      </c>
      <c r="AS39" s="870" t="e">
        <f t="shared" si="23"/>
        <v>#REF!</v>
      </c>
    </row>
    <row r="40" spans="2:45" ht="5.0999999999999996" customHeight="1" x14ac:dyDescent="0.2"/>
    <row r="41" spans="2:45" ht="12.75" customHeight="1" x14ac:dyDescent="0.2">
      <c r="B41" s="854" t="s">
        <v>672</v>
      </c>
      <c r="C41" s="855"/>
      <c r="D41" s="877" t="s">
        <v>676</v>
      </c>
      <c r="E41" s="878"/>
      <c r="F41" s="870" t="e">
        <f t="shared" ref="F41:AS41" si="24">IF(F35&lt;0,F35,0)</f>
        <v>#REF!</v>
      </c>
      <c r="G41" s="871" t="e">
        <f t="shared" si="24"/>
        <v>#REF!</v>
      </c>
      <c r="H41" s="871" t="e">
        <f t="shared" si="24"/>
        <v>#REF!</v>
      </c>
      <c r="I41" s="871" t="e">
        <f t="shared" si="24"/>
        <v>#REF!</v>
      </c>
      <c r="J41" s="871" t="e">
        <f t="shared" si="24"/>
        <v>#REF!</v>
      </c>
      <c r="K41" s="871" t="e">
        <f t="shared" si="24"/>
        <v>#REF!</v>
      </c>
      <c r="L41" s="871" t="e">
        <f t="shared" si="24"/>
        <v>#REF!</v>
      </c>
      <c r="M41" s="871" t="e">
        <f t="shared" si="24"/>
        <v>#REF!</v>
      </c>
      <c r="N41" s="871" t="e">
        <f t="shared" si="24"/>
        <v>#REF!</v>
      </c>
      <c r="O41" s="871" t="e">
        <f t="shared" si="24"/>
        <v>#REF!</v>
      </c>
      <c r="P41" s="871" t="e">
        <f t="shared" si="24"/>
        <v>#REF!</v>
      </c>
      <c r="Q41" s="871" t="e">
        <f t="shared" si="24"/>
        <v>#REF!</v>
      </c>
      <c r="R41" s="871" t="e">
        <f t="shared" si="24"/>
        <v>#REF!</v>
      </c>
      <c r="S41" s="871" t="e">
        <f t="shared" si="24"/>
        <v>#REF!</v>
      </c>
      <c r="T41" s="871" t="e">
        <f t="shared" si="24"/>
        <v>#REF!</v>
      </c>
      <c r="U41" s="871" t="e">
        <f t="shared" si="24"/>
        <v>#REF!</v>
      </c>
      <c r="V41" s="871" t="e">
        <f t="shared" si="24"/>
        <v>#REF!</v>
      </c>
      <c r="W41" s="871" t="e">
        <f t="shared" si="24"/>
        <v>#REF!</v>
      </c>
      <c r="X41" s="871" t="e">
        <f t="shared" si="24"/>
        <v>#REF!</v>
      </c>
      <c r="Y41" s="871" t="e">
        <f t="shared" si="24"/>
        <v>#REF!</v>
      </c>
      <c r="Z41" s="871" t="e">
        <f t="shared" si="24"/>
        <v>#REF!</v>
      </c>
      <c r="AA41" s="871" t="e">
        <f t="shared" si="24"/>
        <v>#REF!</v>
      </c>
      <c r="AB41" s="871" t="e">
        <f t="shared" si="24"/>
        <v>#REF!</v>
      </c>
      <c r="AC41" s="871" t="e">
        <f t="shared" si="24"/>
        <v>#REF!</v>
      </c>
      <c r="AD41" s="871" t="e">
        <f t="shared" si="24"/>
        <v>#REF!</v>
      </c>
      <c r="AE41" s="871" t="e">
        <f t="shared" si="24"/>
        <v>#REF!</v>
      </c>
      <c r="AF41" s="871" t="e">
        <f t="shared" si="24"/>
        <v>#REF!</v>
      </c>
      <c r="AG41" s="871" t="e">
        <f t="shared" si="24"/>
        <v>#REF!</v>
      </c>
      <c r="AH41" s="871" t="e">
        <f t="shared" si="24"/>
        <v>#REF!</v>
      </c>
      <c r="AI41" s="871" t="e">
        <f t="shared" si="24"/>
        <v>#REF!</v>
      </c>
      <c r="AJ41" s="871" t="e">
        <f t="shared" si="24"/>
        <v>#REF!</v>
      </c>
      <c r="AK41" s="871" t="e">
        <f t="shared" si="24"/>
        <v>#REF!</v>
      </c>
      <c r="AL41" s="871" t="e">
        <f t="shared" si="24"/>
        <v>#REF!</v>
      </c>
      <c r="AM41" s="871" t="e">
        <f t="shared" si="24"/>
        <v>#REF!</v>
      </c>
      <c r="AN41" s="871" t="e">
        <f t="shared" si="24"/>
        <v>#REF!</v>
      </c>
      <c r="AO41" s="871" t="e">
        <f t="shared" si="24"/>
        <v>#REF!</v>
      </c>
      <c r="AP41" s="871" t="e">
        <f t="shared" si="24"/>
        <v>#REF!</v>
      </c>
      <c r="AQ41" s="871" t="e">
        <f t="shared" si="24"/>
        <v>#REF!</v>
      </c>
      <c r="AR41" s="871" t="e">
        <f t="shared" si="24"/>
        <v>#REF!</v>
      </c>
      <c r="AS41" s="870" t="e">
        <f t="shared" si="24"/>
        <v>#REF!</v>
      </c>
    </row>
    <row r="42" spans="2:45" ht="12.75" customHeight="1" x14ac:dyDescent="0.2">
      <c r="B42" s="854" t="s">
        <v>672</v>
      </c>
      <c r="C42" s="855"/>
      <c r="D42" s="877" t="s">
        <v>677</v>
      </c>
      <c r="E42" s="878"/>
      <c r="F42" s="870" t="e">
        <f>F41</f>
        <v>#REF!</v>
      </c>
      <c r="G42" s="871" t="e">
        <f t="shared" ref="G42:AS42" si="25">F42+G41</f>
        <v>#REF!</v>
      </c>
      <c r="H42" s="871" t="e">
        <f t="shared" si="25"/>
        <v>#REF!</v>
      </c>
      <c r="I42" s="871" t="e">
        <f t="shared" si="25"/>
        <v>#REF!</v>
      </c>
      <c r="J42" s="871" t="e">
        <f t="shared" si="25"/>
        <v>#REF!</v>
      </c>
      <c r="K42" s="871" t="e">
        <f t="shared" si="25"/>
        <v>#REF!</v>
      </c>
      <c r="L42" s="871" t="e">
        <f t="shared" si="25"/>
        <v>#REF!</v>
      </c>
      <c r="M42" s="871" t="e">
        <f t="shared" si="25"/>
        <v>#REF!</v>
      </c>
      <c r="N42" s="871" t="e">
        <f t="shared" si="25"/>
        <v>#REF!</v>
      </c>
      <c r="O42" s="871" t="e">
        <f t="shared" si="25"/>
        <v>#REF!</v>
      </c>
      <c r="P42" s="871" t="e">
        <f t="shared" si="25"/>
        <v>#REF!</v>
      </c>
      <c r="Q42" s="871" t="e">
        <f t="shared" si="25"/>
        <v>#REF!</v>
      </c>
      <c r="R42" s="871" t="e">
        <f t="shared" si="25"/>
        <v>#REF!</v>
      </c>
      <c r="S42" s="871" t="e">
        <f t="shared" si="25"/>
        <v>#REF!</v>
      </c>
      <c r="T42" s="871" t="e">
        <f t="shared" si="25"/>
        <v>#REF!</v>
      </c>
      <c r="U42" s="871" t="e">
        <f t="shared" si="25"/>
        <v>#REF!</v>
      </c>
      <c r="V42" s="871" t="e">
        <f t="shared" si="25"/>
        <v>#REF!</v>
      </c>
      <c r="W42" s="871" t="e">
        <f t="shared" si="25"/>
        <v>#REF!</v>
      </c>
      <c r="X42" s="871" t="e">
        <f t="shared" si="25"/>
        <v>#REF!</v>
      </c>
      <c r="Y42" s="871" t="e">
        <f t="shared" si="25"/>
        <v>#REF!</v>
      </c>
      <c r="Z42" s="871" t="e">
        <f t="shared" si="25"/>
        <v>#REF!</v>
      </c>
      <c r="AA42" s="871" t="e">
        <f t="shared" si="25"/>
        <v>#REF!</v>
      </c>
      <c r="AB42" s="871" t="e">
        <f t="shared" si="25"/>
        <v>#REF!</v>
      </c>
      <c r="AC42" s="871" t="e">
        <f t="shared" si="25"/>
        <v>#REF!</v>
      </c>
      <c r="AD42" s="871" t="e">
        <f t="shared" si="25"/>
        <v>#REF!</v>
      </c>
      <c r="AE42" s="871" t="e">
        <f t="shared" si="25"/>
        <v>#REF!</v>
      </c>
      <c r="AF42" s="871" t="e">
        <f t="shared" si="25"/>
        <v>#REF!</v>
      </c>
      <c r="AG42" s="871" t="e">
        <f t="shared" si="25"/>
        <v>#REF!</v>
      </c>
      <c r="AH42" s="871" t="e">
        <f t="shared" si="25"/>
        <v>#REF!</v>
      </c>
      <c r="AI42" s="871" t="e">
        <f t="shared" si="25"/>
        <v>#REF!</v>
      </c>
      <c r="AJ42" s="871" t="e">
        <f t="shared" si="25"/>
        <v>#REF!</v>
      </c>
      <c r="AK42" s="871" t="e">
        <f t="shared" si="25"/>
        <v>#REF!</v>
      </c>
      <c r="AL42" s="871" t="e">
        <f t="shared" si="25"/>
        <v>#REF!</v>
      </c>
      <c r="AM42" s="871" t="e">
        <f t="shared" si="25"/>
        <v>#REF!</v>
      </c>
      <c r="AN42" s="871" t="e">
        <f t="shared" si="25"/>
        <v>#REF!</v>
      </c>
      <c r="AO42" s="871" t="e">
        <f t="shared" si="25"/>
        <v>#REF!</v>
      </c>
      <c r="AP42" s="871" t="e">
        <f t="shared" si="25"/>
        <v>#REF!</v>
      </c>
      <c r="AQ42" s="871" t="e">
        <f t="shared" si="25"/>
        <v>#REF!</v>
      </c>
      <c r="AR42" s="871" t="e">
        <f t="shared" si="25"/>
        <v>#REF!</v>
      </c>
      <c r="AS42" s="870" t="e">
        <f t="shared" si="25"/>
        <v>#REF!</v>
      </c>
    </row>
    <row r="43" spans="2:45" ht="5.0999999999999996" customHeight="1" x14ac:dyDescent="0.2"/>
    <row r="44" spans="2:45" x14ac:dyDescent="0.2">
      <c r="B44" s="854" t="s">
        <v>678</v>
      </c>
      <c r="C44" s="855"/>
      <c r="D44" s="879" t="e">
        <f>IF(F_Sources_Uses!#REF!="","",F_Sources_Uses!#REF!)</f>
        <v>#REF!</v>
      </c>
      <c r="E44" s="878"/>
      <c r="F44" s="882" t="e">
        <f t="shared" ref="F44:AS44" si="26">IF(-SUM(F28)&lt;=0,"",F$26/-SUM(F28))</f>
        <v>#REF!</v>
      </c>
      <c r="G44" s="883" t="e">
        <f t="shared" si="26"/>
        <v>#REF!</v>
      </c>
      <c r="H44" s="883" t="e">
        <f t="shared" si="26"/>
        <v>#REF!</v>
      </c>
      <c r="I44" s="883" t="e">
        <f t="shared" si="26"/>
        <v>#REF!</v>
      </c>
      <c r="J44" s="883" t="e">
        <f t="shared" si="26"/>
        <v>#REF!</v>
      </c>
      <c r="K44" s="883" t="e">
        <f t="shared" si="26"/>
        <v>#REF!</v>
      </c>
      <c r="L44" s="883" t="e">
        <f t="shared" si="26"/>
        <v>#REF!</v>
      </c>
      <c r="M44" s="883" t="e">
        <f t="shared" si="26"/>
        <v>#REF!</v>
      </c>
      <c r="N44" s="883" t="e">
        <f t="shared" si="26"/>
        <v>#REF!</v>
      </c>
      <c r="O44" s="883" t="e">
        <f t="shared" si="26"/>
        <v>#REF!</v>
      </c>
      <c r="P44" s="883" t="e">
        <f t="shared" si="26"/>
        <v>#REF!</v>
      </c>
      <c r="Q44" s="883" t="e">
        <f t="shared" si="26"/>
        <v>#REF!</v>
      </c>
      <c r="R44" s="883" t="e">
        <f t="shared" si="26"/>
        <v>#REF!</v>
      </c>
      <c r="S44" s="883" t="e">
        <f t="shared" si="26"/>
        <v>#REF!</v>
      </c>
      <c r="T44" s="883" t="e">
        <f t="shared" si="26"/>
        <v>#REF!</v>
      </c>
      <c r="U44" s="883" t="e">
        <f t="shared" si="26"/>
        <v>#REF!</v>
      </c>
      <c r="V44" s="883" t="e">
        <f t="shared" si="26"/>
        <v>#REF!</v>
      </c>
      <c r="W44" s="883" t="e">
        <f t="shared" si="26"/>
        <v>#REF!</v>
      </c>
      <c r="X44" s="883" t="e">
        <f t="shared" si="26"/>
        <v>#REF!</v>
      </c>
      <c r="Y44" s="883" t="e">
        <f t="shared" si="26"/>
        <v>#REF!</v>
      </c>
      <c r="Z44" s="883" t="e">
        <f t="shared" si="26"/>
        <v>#REF!</v>
      </c>
      <c r="AA44" s="883" t="e">
        <f t="shared" si="26"/>
        <v>#REF!</v>
      </c>
      <c r="AB44" s="883" t="e">
        <f t="shared" si="26"/>
        <v>#REF!</v>
      </c>
      <c r="AC44" s="883" t="e">
        <f t="shared" si="26"/>
        <v>#REF!</v>
      </c>
      <c r="AD44" s="883" t="e">
        <f t="shared" si="26"/>
        <v>#REF!</v>
      </c>
      <c r="AE44" s="883" t="e">
        <f t="shared" si="26"/>
        <v>#REF!</v>
      </c>
      <c r="AF44" s="883" t="e">
        <f t="shared" si="26"/>
        <v>#REF!</v>
      </c>
      <c r="AG44" s="883" t="e">
        <f t="shared" si="26"/>
        <v>#REF!</v>
      </c>
      <c r="AH44" s="883" t="e">
        <f t="shared" si="26"/>
        <v>#REF!</v>
      </c>
      <c r="AI44" s="883" t="e">
        <f t="shared" si="26"/>
        <v>#REF!</v>
      </c>
      <c r="AJ44" s="883" t="e">
        <f t="shared" si="26"/>
        <v>#REF!</v>
      </c>
      <c r="AK44" s="883" t="e">
        <f t="shared" si="26"/>
        <v>#REF!</v>
      </c>
      <c r="AL44" s="883" t="e">
        <f t="shared" si="26"/>
        <v>#REF!</v>
      </c>
      <c r="AM44" s="883" t="e">
        <f t="shared" si="26"/>
        <v>#REF!</v>
      </c>
      <c r="AN44" s="883" t="e">
        <f t="shared" si="26"/>
        <v>#REF!</v>
      </c>
      <c r="AO44" s="883" t="e">
        <f t="shared" si="26"/>
        <v>#REF!</v>
      </c>
      <c r="AP44" s="883" t="e">
        <f t="shared" si="26"/>
        <v>#REF!</v>
      </c>
      <c r="AQ44" s="883" t="e">
        <f t="shared" si="26"/>
        <v>#REF!</v>
      </c>
      <c r="AR44" s="883" t="e">
        <f t="shared" si="26"/>
        <v>#REF!</v>
      </c>
      <c r="AS44" s="883" t="e">
        <f t="shared" si="26"/>
        <v>#REF!</v>
      </c>
    </row>
    <row r="45" spans="2:45" x14ac:dyDescent="0.2">
      <c r="B45" s="854" t="s">
        <v>678</v>
      </c>
      <c r="C45" s="855"/>
      <c r="D45" s="879" t="e">
        <f>IF(F_Sources_Uses!#REF!="","",F_Sources_Uses!#REF!)</f>
        <v>#REF!</v>
      </c>
      <c r="E45" s="878"/>
      <c r="F45" s="882" t="e">
        <f t="shared" ref="F45:AS45" si="27">IF(-SUM(F28:F29)&lt;=0,"",F$26/-SUM(F28:F29))</f>
        <v>#REF!</v>
      </c>
      <c r="G45" s="883" t="e">
        <f t="shared" si="27"/>
        <v>#REF!</v>
      </c>
      <c r="H45" s="883" t="e">
        <f t="shared" si="27"/>
        <v>#REF!</v>
      </c>
      <c r="I45" s="883" t="e">
        <f t="shared" si="27"/>
        <v>#REF!</v>
      </c>
      <c r="J45" s="883" t="e">
        <f t="shared" si="27"/>
        <v>#REF!</v>
      </c>
      <c r="K45" s="883" t="e">
        <f t="shared" si="27"/>
        <v>#REF!</v>
      </c>
      <c r="L45" s="883" t="e">
        <f t="shared" si="27"/>
        <v>#REF!</v>
      </c>
      <c r="M45" s="883" t="e">
        <f t="shared" si="27"/>
        <v>#REF!</v>
      </c>
      <c r="N45" s="883" t="e">
        <f t="shared" si="27"/>
        <v>#REF!</v>
      </c>
      <c r="O45" s="883" t="e">
        <f t="shared" si="27"/>
        <v>#REF!</v>
      </c>
      <c r="P45" s="883" t="e">
        <f t="shared" si="27"/>
        <v>#REF!</v>
      </c>
      <c r="Q45" s="883" t="e">
        <f t="shared" si="27"/>
        <v>#REF!</v>
      </c>
      <c r="R45" s="883" t="e">
        <f t="shared" si="27"/>
        <v>#REF!</v>
      </c>
      <c r="S45" s="883" t="e">
        <f t="shared" si="27"/>
        <v>#REF!</v>
      </c>
      <c r="T45" s="883" t="e">
        <f t="shared" si="27"/>
        <v>#REF!</v>
      </c>
      <c r="U45" s="883" t="e">
        <f t="shared" si="27"/>
        <v>#REF!</v>
      </c>
      <c r="V45" s="883" t="e">
        <f t="shared" si="27"/>
        <v>#REF!</v>
      </c>
      <c r="W45" s="883" t="e">
        <f t="shared" si="27"/>
        <v>#REF!</v>
      </c>
      <c r="X45" s="883" t="e">
        <f t="shared" si="27"/>
        <v>#REF!</v>
      </c>
      <c r="Y45" s="883" t="e">
        <f t="shared" si="27"/>
        <v>#REF!</v>
      </c>
      <c r="Z45" s="883" t="e">
        <f t="shared" si="27"/>
        <v>#REF!</v>
      </c>
      <c r="AA45" s="883" t="e">
        <f t="shared" si="27"/>
        <v>#REF!</v>
      </c>
      <c r="AB45" s="883" t="e">
        <f t="shared" si="27"/>
        <v>#REF!</v>
      </c>
      <c r="AC45" s="883" t="e">
        <f t="shared" si="27"/>
        <v>#REF!</v>
      </c>
      <c r="AD45" s="883" t="e">
        <f t="shared" si="27"/>
        <v>#REF!</v>
      </c>
      <c r="AE45" s="883" t="e">
        <f t="shared" si="27"/>
        <v>#REF!</v>
      </c>
      <c r="AF45" s="883" t="e">
        <f t="shared" si="27"/>
        <v>#REF!</v>
      </c>
      <c r="AG45" s="883" t="e">
        <f t="shared" si="27"/>
        <v>#REF!</v>
      </c>
      <c r="AH45" s="883" t="e">
        <f t="shared" si="27"/>
        <v>#REF!</v>
      </c>
      <c r="AI45" s="883" t="e">
        <f t="shared" si="27"/>
        <v>#REF!</v>
      </c>
      <c r="AJ45" s="883" t="e">
        <f t="shared" si="27"/>
        <v>#REF!</v>
      </c>
      <c r="AK45" s="883" t="e">
        <f t="shared" si="27"/>
        <v>#REF!</v>
      </c>
      <c r="AL45" s="883" t="e">
        <f t="shared" si="27"/>
        <v>#REF!</v>
      </c>
      <c r="AM45" s="883" t="e">
        <f t="shared" si="27"/>
        <v>#REF!</v>
      </c>
      <c r="AN45" s="883" t="e">
        <f t="shared" si="27"/>
        <v>#REF!</v>
      </c>
      <c r="AO45" s="883" t="e">
        <f t="shared" si="27"/>
        <v>#REF!</v>
      </c>
      <c r="AP45" s="883" t="e">
        <f t="shared" si="27"/>
        <v>#REF!</v>
      </c>
      <c r="AQ45" s="883" t="e">
        <f t="shared" si="27"/>
        <v>#REF!</v>
      </c>
      <c r="AR45" s="883" t="e">
        <f t="shared" si="27"/>
        <v>#REF!</v>
      </c>
      <c r="AS45" s="883" t="e">
        <f t="shared" si="27"/>
        <v>#REF!</v>
      </c>
    </row>
    <row r="46" spans="2:45" x14ac:dyDescent="0.2">
      <c r="B46" s="854" t="s">
        <v>678</v>
      </c>
      <c r="C46" s="855"/>
      <c r="D46" s="879" t="e">
        <f>IF(F_Sources_Uses!#REF!="","",F_Sources_Uses!#REF!)</f>
        <v>#REF!</v>
      </c>
      <c r="E46" s="878"/>
      <c r="F46" s="882" t="e">
        <f t="shared" ref="F46:AS46" si="28">IF(-SUM(F28:F30)&lt;=0,"",F$26/-SUM(F28:F30))</f>
        <v>#REF!</v>
      </c>
      <c r="G46" s="883" t="e">
        <f t="shared" si="28"/>
        <v>#REF!</v>
      </c>
      <c r="H46" s="883" t="e">
        <f t="shared" si="28"/>
        <v>#REF!</v>
      </c>
      <c r="I46" s="883" t="e">
        <f t="shared" si="28"/>
        <v>#REF!</v>
      </c>
      <c r="J46" s="883" t="e">
        <f t="shared" si="28"/>
        <v>#REF!</v>
      </c>
      <c r="K46" s="883" t="e">
        <f t="shared" si="28"/>
        <v>#REF!</v>
      </c>
      <c r="L46" s="883" t="e">
        <f t="shared" si="28"/>
        <v>#REF!</v>
      </c>
      <c r="M46" s="883" t="e">
        <f t="shared" si="28"/>
        <v>#REF!</v>
      </c>
      <c r="N46" s="883" t="e">
        <f t="shared" si="28"/>
        <v>#REF!</v>
      </c>
      <c r="O46" s="883" t="e">
        <f t="shared" si="28"/>
        <v>#REF!</v>
      </c>
      <c r="P46" s="883" t="e">
        <f t="shared" si="28"/>
        <v>#REF!</v>
      </c>
      <c r="Q46" s="883" t="e">
        <f t="shared" si="28"/>
        <v>#REF!</v>
      </c>
      <c r="R46" s="883" t="e">
        <f t="shared" si="28"/>
        <v>#REF!</v>
      </c>
      <c r="S46" s="883" t="e">
        <f t="shared" si="28"/>
        <v>#REF!</v>
      </c>
      <c r="T46" s="883" t="e">
        <f t="shared" si="28"/>
        <v>#REF!</v>
      </c>
      <c r="U46" s="883" t="e">
        <f t="shared" si="28"/>
        <v>#REF!</v>
      </c>
      <c r="V46" s="883" t="e">
        <f t="shared" si="28"/>
        <v>#REF!</v>
      </c>
      <c r="W46" s="883" t="e">
        <f t="shared" si="28"/>
        <v>#REF!</v>
      </c>
      <c r="X46" s="883" t="e">
        <f t="shared" si="28"/>
        <v>#REF!</v>
      </c>
      <c r="Y46" s="883" t="e">
        <f t="shared" si="28"/>
        <v>#REF!</v>
      </c>
      <c r="Z46" s="883" t="e">
        <f t="shared" si="28"/>
        <v>#REF!</v>
      </c>
      <c r="AA46" s="883" t="e">
        <f t="shared" si="28"/>
        <v>#REF!</v>
      </c>
      <c r="AB46" s="883" t="e">
        <f t="shared" si="28"/>
        <v>#REF!</v>
      </c>
      <c r="AC46" s="883" t="e">
        <f t="shared" si="28"/>
        <v>#REF!</v>
      </c>
      <c r="AD46" s="883" t="e">
        <f t="shared" si="28"/>
        <v>#REF!</v>
      </c>
      <c r="AE46" s="883" t="e">
        <f t="shared" si="28"/>
        <v>#REF!</v>
      </c>
      <c r="AF46" s="883" t="e">
        <f t="shared" si="28"/>
        <v>#REF!</v>
      </c>
      <c r="AG46" s="883" t="e">
        <f t="shared" si="28"/>
        <v>#REF!</v>
      </c>
      <c r="AH46" s="883" t="e">
        <f t="shared" si="28"/>
        <v>#REF!</v>
      </c>
      <c r="AI46" s="883" t="e">
        <f t="shared" si="28"/>
        <v>#REF!</v>
      </c>
      <c r="AJ46" s="883" t="e">
        <f t="shared" si="28"/>
        <v>#REF!</v>
      </c>
      <c r="AK46" s="883" t="e">
        <f t="shared" si="28"/>
        <v>#REF!</v>
      </c>
      <c r="AL46" s="883" t="e">
        <f t="shared" si="28"/>
        <v>#REF!</v>
      </c>
      <c r="AM46" s="883" t="e">
        <f t="shared" si="28"/>
        <v>#REF!</v>
      </c>
      <c r="AN46" s="883" t="e">
        <f t="shared" si="28"/>
        <v>#REF!</v>
      </c>
      <c r="AO46" s="883" t="e">
        <f t="shared" si="28"/>
        <v>#REF!</v>
      </c>
      <c r="AP46" s="883" t="e">
        <f t="shared" si="28"/>
        <v>#REF!</v>
      </c>
      <c r="AQ46" s="883" t="e">
        <f t="shared" si="28"/>
        <v>#REF!</v>
      </c>
      <c r="AR46" s="883" t="e">
        <f t="shared" si="28"/>
        <v>#REF!</v>
      </c>
      <c r="AS46" s="883" t="e">
        <f t="shared" si="28"/>
        <v>#REF!</v>
      </c>
    </row>
    <row r="47" spans="2:45" x14ac:dyDescent="0.2">
      <c r="B47" s="854" t="s">
        <v>678</v>
      </c>
      <c r="C47" s="855"/>
      <c r="D47" s="879" t="e">
        <f>IF(F_Sources_Uses!#REF!="","",F_Sources_Uses!#REF!)</f>
        <v>#REF!</v>
      </c>
      <c r="E47" s="878"/>
      <c r="F47" s="882" t="e">
        <f t="shared" ref="F47:AS47" si="29">IF(-SUM(F28:F31)&lt;=0,"",F$26/-SUM(F28:F31))</f>
        <v>#REF!</v>
      </c>
      <c r="G47" s="883" t="e">
        <f t="shared" si="29"/>
        <v>#REF!</v>
      </c>
      <c r="H47" s="883" t="e">
        <f t="shared" si="29"/>
        <v>#REF!</v>
      </c>
      <c r="I47" s="883" t="e">
        <f t="shared" si="29"/>
        <v>#REF!</v>
      </c>
      <c r="J47" s="883" t="e">
        <f t="shared" si="29"/>
        <v>#REF!</v>
      </c>
      <c r="K47" s="883" t="e">
        <f t="shared" si="29"/>
        <v>#REF!</v>
      </c>
      <c r="L47" s="883" t="e">
        <f t="shared" si="29"/>
        <v>#REF!</v>
      </c>
      <c r="M47" s="883" t="e">
        <f t="shared" si="29"/>
        <v>#REF!</v>
      </c>
      <c r="N47" s="883" t="e">
        <f t="shared" si="29"/>
        <v>#REF!</v>
      </c>
      <c r="O47" s="883" t="e">
        <f t="shared" si="29"/>
        <v>#REF!</v>
      </c>
      <c r="P47" s="883" t="e">
        <f t="shared" si="29"/>
        <v>#REF!</v>
      </c>
      <c r="Q47" s="883" t="e">
        <f t="shared" si="29"/>
        <v>#REF!</v>
      </c>
      <c r="R47" s="883" t="e">
        <f t="shared" si="29"/>
        <v>#REF!</v>
      </c>
      <c r="S47" s="883" t="e">
        <f t="shared" si="29"/>
        <v>#REF!</v>
      </c>
      <c r="T47" s="883" t="e">
        <f t="shared" si="29"/>
        <v>#REF!</v>
      </c>
      <c r="U47" s="883" t="e">
        <f t="shared" si="29"/>
        <v>#REF!</v>
      </c>
      <c r="V47" s="883" t="e">
        <f t="shared" si="29"/>
        <v>#REF!</v>
      </c>
      <c r="W47" s="883" t="e">
        <f t="shared" si="29"/>
        <v>#REF!</v>
      </c>
      <c r="X47" s="883" t="e">
        <f t="shared" si="29"/>
        <v>#REF!</v>
      </c>
      <c r="Y47" s="883" t="e">
        <f t="shared" si="29"/>
        <v>#REF!</v>
      </c>
      <c r="Z47" s="883" t="e">
        <f t="shared" si="29"/>
        <v>#REF!</v>
      </c>
      <c r="AA47" s="883" t="e">
        <f t="shared" si="29"/>
        <v>#REF!</v>
      </c>
      <c r="AB47" s="883" t="e">
        <f t="shared" si="29"/>
        <v>#REF!</v>
      </c>
      <c r="AC47" s="883" t="e">
        <f t="shared" si="29"/>
        <v>#REF!</v>
      </c>
      <c r="AD47" s="883" t="e">
        <f t="shared" si="29"/>
        <v>#REF!</v>
      </c>
      <c r="AE47" s="883" t="e">
        <f t="shared" si="29"/>
        <v>#REF!</v>
      </c>
      <c r="AF47" s="883" t="e">
        <f t="shared" si="29"/>
        <v>#REF!</v>
      </c>
      <c r="AG47" s="883" t="e">
        <f t="shared" si="29"/>
        <v>#REF!</v>
      </c>
      <c r="AH47" s="883" t="e">
        <f t="shared" si="29"/>
        <v>#REF!</v>
      </c>
      <c r="AI47" s="883" t="e">
        <f t="shared" si="29"/>
        <v>#REF!</v>
      </c>
      <c r="AJ47" s="883" t="e">
        <f t="shared" si="29"/>
        <v>#REF!</v>
      </c>
      <c r="AK47" s="883" t="e">
        <f t="shared" si="29"/>
        <v>#REF!</v>
      </c>
      <c r="AL47" s="883" t="e">
        <f t="shared" si="29"/>
        <v>#REF!</v>
      </c>
      <c r="AM47" s="883" t="e">
        <f t="shared" si="29"/>
        <v>#REF!</v>
      </c>
      <c r="AN47" s="883" t="e">
        <f t="shared" si="29"/>
        <v>#REF!</v>
      </c>
      <c r="AO47" s="883" t="e">
        <f t="shared" si="29"/>
        <v>#REF!</v>
      </c>
      <c r="AP47" s="883" t="e">
        <f t="shared" si="29"/>
        <v>#REF!</v>
      </c>
      <c r="AQ47" s="883" t="e">
        <f t="shared" si="29"/>
        <v>#REF!</v>
      </c>
      <c r="AR47" s="883" t="e">
        <f t="shared" si="29"/>
        <v>#REF!</v>
      </c>
      <c r="AS47" s="883" t="e">
        <f t="shared" si="29"/>
        <v>#REF!</v>
      </c>
    </row>
    <row r="48" spans="2:45" ht="12.75" customHeight="1" x14ac:dyDescent="0.2">
      <c r="B48" s="854" t="s">
        <v>678</v>
      </c>
      <c r="C48" s="855"/>
      <c r="D48" s="879" t="e">
        <f>IF(F_Sources_Uses!#REF!="","",F_Sources_Uses!#REF!)</f>
        <v>#REF!</v>
      </c>
      <c r="E48" s="878"/>
      <c r="F48" s="882" t="e">
        <f t="shared" ref="F48:AS48" si="30">IF(-SUM(F28:F32)&lt;=0,"",F$26/-SUM(F28:F32))</f>
        <v>#REF!</v>
      </c>
      <c r="G48" s="883" t="e">
        <f t="shared" si="30"/>
        <v>#REF!</v>
      </c>
      <c r="H48" s="883" t="e">
        <f t="shared" si="30"/>
        <v>#REF!</v>
      </c>
      <c r="I48" s="883" t="e">
        <f t="shared" si="30"/>
        <v>#REF!</v>
      </c>
      <c r="J48" s="883" t="e">
        <f t="shared" si="30"/>
        <v>#REF!</v>
      </c>
      <c r="K48" s="883" t="e">
        <f t="shared" si="30"/>
        <v>#REF!</v>
      </c>
      <c r="L48" s="883" t="e">
        <f t="shared" si="30"/>
        <v>#REF!</v>
      </c>
      <c r="M48" s="883" t="e">
        <f t="shared" si="30"/>
        <v>#REF!</v>
      </c>
      <c r="N48" s="883" t="e">
        <f t="shared" si="30"/>
        <v>#REF!</v>
      </c>
      <c r="O48" s="883" t="e">
        <f t="shared" si="30"/>
        <v>#REF!</v>
      </c>
      <c r="P48" s="883" t="e">
        <f t="shared" si="30"/>
        <v>#REF!</v>
      </c>
      <c r="Q48" s="883" t="e">
        <f t="shared" si="30"/>
        <v>#REF!</v>
      </c>
      <c r="R48" s="883" t="e">
        <f t="shared" si="30"/>
        <v>#REF!</v>
      </c>
      <c r="S48" s="883" t="e">
        <f t="shared" si="30"/>
        <v>#REF!</v>
      </c>
      <c r="T48" s="883" t="e">
        <f t="shared" si="30"/>
        <v>#REF!</v>
      </c>
      <c r="U48" s="883" t="e">
        <f t="shared" si="30"/>
        <v>#REF!</v>
      </c>
      <c r="V48" s="883" t="e">
        <f t="shared" si="30"/>
        <v>#REF!</v>
      </c>
      <c r="W48" s="883" t="e">
        <f t="shared" si="30"/>
        <v>#REF!</v>
      </c>
      <c r="X48" s="883" t="e">
        <f t="shared" si="30"/>
        <v>#REF!</v>
      </c>
      <c r="Y48" s="883" t="e">
        <f t="shared" si="30"/>
        <v>#REF!</v>
      </c>
      <c r="Z48" s="883" t="e">
        <f t="shared" si="30"/>
        <v>#REF!</v>
      </c>
      <c r="AA48" s="883" t="e">
        <f t="shared" si="30"/>
        <v>#REF!</v>
      </c>
      <c r="AB48" s="883" t="e">
        <f t="shared" si="30"/>
        <v>#REF!</v>
      </c>
      <c r="AC48" s="883" t="e">
        <f t="shared" si="30"/>
        <v>#REF!</v>
      </c>
      <c r="AD48" s="883" t="e">
        <f t="shared" si="30"/>
        <v>#REF!</v>
      </c>
      <c r="AE48" s="883" t="e">
        <f t="shared" si="30"/>
        <v>#REF!</v>
      </c>
      <c r="AF48" s="883" t="e">
        <f t="shared" si="30"/>
        <v>#REF!</v>
      </c>
      <c r="AG48" s="883" t="e">
        <f t="shared" si="30"/>
        <v>#REF!</v>
      </c>
      <c r="AH48" s="883" t="e">
        <f t="shared" si="30"/>
        <v>#REF!</v>
      </c>
      <c r="AI48" s="883" t="e">
        <f t="shared" si="30"/>
        <v>#REF!</v>
      </c>
      <c r="AJ48" s="883" t="e">
        <f t="shared" si="30"/>
        <v>#REF!</v>
      </c>
      <c r="AK48" s="883" t="e">
        <f t="shared" si="30"/>
        <v>#REF!</v>
      </c>
      <c r="AL48" s="883" t="e">
        <f t="shared" si="30"/>
        <v>#REF!</v>
      </c>
      <c r="AM48" s="883" t="e">
        <f t="shared" si="30"/>
        <v>#REF!</v>
      </c>
      <c r="AN48" s="883" t="e">
        <f t="shared" si="30"/>
        <v>#REF!</v>
      </c>
      <c r="AO48" s="883" t="e">
        <f t="shared" si="30"/>
        <v>#REF!</v>
      </c>
      <c r="AP48" s="883" t="e">
        <f t="shared" si="30"/>
        <v>#REF!</v>
      </c>
      <c r="AQ48" s="883" t="e">
        <f t="shared" si="30"/>
        <v>#REF!</v>
      </c>
      <c r="AR48" s="883" t="e">
        <f t="shared" si="30"/>
        <v>#REF!</v>
      </c>
      <c r="AS48" s="883" t="e">
        <f t="shared" si="30"/>
        <v>#REF!</v>
      </c>
    </row>
    <row r="49" spans="2:45" x14ac:dyDescent="0.2">
      <c r="F49" s="410">
        <v>1</v>
      </c>
      <c r="G49" s="410">
        <v>2</v>
      </c>
      <c r="H49" s="410">
        <v>3</v>
      </c>
      <c r="I49" s="410">
        <v>4</v>
      </c>
      <c r="J49" s="410">
        <v>5</v>
      </c>
      <c r="K49" s="410">
        <v>6</v>
      </c>
      <c r="L49" s="410">
        <v>7</v>
      </c>
      <c r="M49" s="410">
        <v>8</v>
      </c>
      <c r="N49" s="410">
        <v>9</v>
      </c>
      <c r="O49" s="410">
        <v>10</v>
      </c>
      <c r="P49" s="410">
        <v>11</v>
      </c>
      <c r="Q49" s="410">
        <v>12</v>
      </c>
      <c r="R49" s="410">
        <v>13</v>
      </c>
      <c r="S49" s="410">
        <v>14</v>
      </c>
      <c r="T49" s="410">
        <v>15</v>
      </c>
      <c r="U49" s="410">
        <v>16</v>
      </c>
      <c r="V49" s="410">
        <v>17</v>
      </c>
      <c r="W49" s="410">
        <v>18</v>
      </c>
      <c r="X49" s="410">
        <v>19</v>
      </c>
      <c r="Y49" s="410">
        <v>20</v>
      </c>
      <c r="Z49" s="410">
        <v>21</v>
      </c>
      <c r="AA49" s="410">
        <v>22</v>
      </c>
      <c r="AB49" s="410">
        <v>23</v>
      </c>
      <c r="AC49" s="410">
        <v>24</v>
      </c>
      <c r="AD49" s="410">
        <v>25</v>
      </c>
      <c r="AE49" s="410">
        <v>26</v>
      </c>
      <c r="AF49" s="410">
        <v>27</v>
      </c>
      <c r="AG49" s="410">
        <v>28</v>
      </c>
      <c r="AH49" s="410">
        <v>29</v>
      </c>
      <c r="AI49" s="410">
        <v>30</v>
      </c>
      <c r="AJ49" s="410">
        <v>31</v>
      </c>
      <c r="AK49" s="410">
        <v>32</v>
      </c>
      <c r="AL49" s="410">
        <v>33</v>
      </c>
      <c r="AM49" s="410">
        <v>34</v>
      </c>
      <c r="AN49" s="410">
        <v>35</v>
      </c>
      <c r="AO49" s="410">
        <v>36</v>
      </c>
      <c r="AP49" s="410">
        <v>37</v>
      </c>
      <c r="AQ49" s="410">
        <v>38</v>
      </c>
      <c r="AR49" s="410">
        <v>39</v>
      </c>
      <c r="AS49" s="410">
        <v>40</v>
      </c>
    </row>
    <row r="50" spans="2:45" x14ac:dyDescent="0.2">
      <c r="B50" s="854" t="s">
        <v>679</v>
      </c>
      <c r="C50" s="855"/>
      <c r="D50" s="879" t="e">
        <f>IF(F_Sources_Uses!#REF!="","",F_Sources_Uses!#REF!)</f>
        <v>#REF!</v>
      </c>
      <c r="E50" s="878">
        <f>IFERROR(ABS(F_Sources_Uses!#REF!),0)</f>
        <v>0</v>
      </c>
      <c r="F50" s="860" t="e">
        <f>IFERROR(IF(F_Sources_Uses!#REF!&gt;=1,F_Sources_Uses!#REF!+(CUMPRINC(F_Sources_Uses!#REF!/12,F_Sources_Uses!#REF!*12,F_Sources_Uses!#REF!,1,12*F$56,0)),IF(F_Sources_Uses!#REF!=0,E50+F28,IF(F$56&lt;=F_Sources_Uses!#REF!,E50*(1+F_Sources_Uses!#REF!),""))),IF(F_Sources_Uses!#REF!=0,E50+F28,IF(F$56&lt;=F_Sources_Uses!#REF!,E50*(1+F_Sources_Uses!#REF!),"")))</f>
        <v>#REF!</v>
      </c>
      <c r="G50" s="859" t="e">
        <f>IFERROR(IF(F_Sources_Uses!#REF!&gt;=1,F_Sources_Uses!#REF!+(CUMPRINC(F_Sources_Uses!#REF!/12,F_Sources_Uses!#REF!*12,F_Sources_Uses!#REF!,1,12*G$56,0)),IF(F_Sources_Uses!#REF!=0,F50+G28,IF(G$56&lt;=F_Sources_Uses!#REF!,F50*(1+F_Sources_Uses!#REF!),""))),IF(F_Sources_Uses!#REF!=0,F50+G28,IF(G$56&lt;=F_Sources_Uses!#REF!,F50*(1+F_Sources_Uses!#REF!),"")))</f>
        <v>#REF!</v>
      </c>
      <c r="H50" s="859" t="e">
        <f>IFERROR(IF(F_Sources_Uses!#REF!&gt;=1,F_Sources_Uses!#REF!+(CUMPRINC(F_Sources_Uses!#REF!/12,F_Sources_Uses!#REF!*12,F_Sources_Uses!#REF!,1,12*H$56,0)),IF(F_Sources_Uses!#REF!=0,G50+H28,IF(H$56&lt;=F_Sources_Uses!#REF!,G50*(1+F_Sources_Uses!#REF!),""))),IF(F_Sources_Uses!#REF!=0,G50+H28,IF(H$56&lt;=F_Sources_Uses!#REF!,G50*(1+F_Sources_Uses!#REF!),"")))</f>
        <v>#REF!</v>
      </c>
      <c r="I50" s="859" t="e">
        <f>IFERROR(IF(F_Sources_Uses!#REF!&gt;=1,F_Sources_Uses!#REF!+(CUMPRINC(F_Sources_Uses!#REF!/12,F_Sources_Uses!#REF!*12,F_Sources_Uses!#REF!,1,12*I$56,0)),IF(F_Sources_Uses!#REF!=0,H50+I28,IF(I$56&lt;=F_Sources_Uses!#REF!,H50*(1+F_Sources_Uses!#REF!),""))),IF(F_Sources_Uses!#REF!=0,H50+I28,IF(I$56&lt;=F_Sources_Uses!#REF!,H50*(1+F_Sources_Uses!#REF!),"")))</f>
        <v>#REF!</v>
      </c>
      <c r="J50" s="859" t="e">
        <f>IFERROR(IF(F_Sources_Uses!#REF!&gt;=1,F_Sources_Uses!#REF!+(CUMPRINC(F_Sources_Uses!#REF!/12,F_Sources_Uses!#REF!*12,F_Sources_Uses!#REF!,1,12*J$56,0)),IF(F_Sources_Uses!#REF!=0,I50+J28,IF(J$56&lt;=F_Sources_Uses!#REF!,I50*(1+F_Sources_Uses!#REF!),""))),IF(F_Sources_Uses!#REF!=0,I50+J28,IF(J$56&lt;=F_Sources_Uses!#REF!,I50*(1+F_Sources_Uses!#REF!),"")))</f>
        <v>#REF!</v>
      </c>
      <c r="K50" s="859" t="e">
        <f>IFERROR(IF(F_Sources_Uses!#REF!&gt;=1,F_Sources_Uses!#REF!+(CUMPRINC(F_Sources_Uses!#REF!/12,F_Sources_Uses!#REF!*12,F_Sources_Uses!#REF!,1,12*K$56,0)),IF(F_Sources_Uses!#REF!=0,J50+K28,IF(K$56&lt;=F_Sources_Uses!#REF!,J50*(1+F_Sources_Uses!#REF!),""))),IF(F_Sources_Uses!#REF!=0,J50+K28,IF(K$56&lt;=F_Sources_Uses!#REF!,J50*(1+F_Sources_Uses!#REF!),"")))</f>
        <v>#REF!</v>
      </c>
      <c r="L50" s="859" t="e">
        <f>IFERROR(IF(F_Sources_Uses!#REF!&gt;=1,F_Sources_Uses!#REF!+(CUMPRINC(F_Sources_Uses!#REF!/12,F_Sources_Uses!#REF!*12,F_Sources_Uses!#REF!,1,12*L$56,0)),IF(F_Sources_Uses!#REF!=0,K50+L28,IF(L$56&lt;=F_Sources_Uses!#REF!,K50*(1+F_Sources_Uses!#REF!),""))),IF(F_Sources_Uses!#REF!=0,K50+L28,IF(L$56&lt;=F_Sources_Uses!#REF!,K50*(1+F_Sources_Uses!#REF!),"")))</f>
        <v>#REF!</v>
      </c>
      <c r="M50" s="859" t="e">
        <f>IFERROR(IF(F_Sources_Uses!#REF!&gt;=1,F_Sources_Uses!#REF!+(CUMPRINC(F_Sources_Uses!#REF!/12,F_Sources_Uses!#REF!*12,F_Sources_Uses!#REF!,1,12*M$56,0)),IF(F_Sources_Uses!#REF!=0,L50+M28,IF(M$56&lt;=F_Sources_Uses!#REF!,L50*(1+F_Sources_Uses!#REF!),""))),IF(F_Sources_Uses!#REF!=0,L50+M28,IF(M$56&lt;=F_Sources_Uses!#REF!,L50*(1+F_Sources_Uses!#REF!),"")))</f>
        <v>#REF!</v>
      </c>
      <c r="N50" s="859" t="e">
        <f>IFERROR(IF(F_Sources_Uses!#REF!&gt;=1,F_Sources_Uses!#REF!+(CUMPRINC(F_Sources_Uses!#REF!/12,F_Sources_Uses!#REF!*12,F_Sources_Uses!#REF!,1,12*N$56,0)),IF(F_Sources_Uses!#REF!=0,M50+N28,IF(N$56&lt;=F_Sources_Uses!#REF!,M50*(1+F_Sources_Uses!#REF!),""))),IF(F_Sources_Uses!#REF!=0,M50+N28,IF(N$56&lt;=F_Sources_Uses!#REF!,M50*(1+F_Sources_Uses!#REF!),"")))</f>
        <v>#REF!</v>
      </c>
      <c r="O50" s="859" t="e">
        <f>IFERROR(IF(F_Sources_Uses!#REF!&gt;=1,F_Sources_Uses!#REF!+(CUMPRINC(F_Sources_Uses!#REF!/12,F_Sources_Uses!#REF!*12,F_Sources_Uses!#REF!,1,12*O$56,0)),IF(F_Sources_Uses!#REF!=0,N50+O28,IF(O$56&lt;=F_Sources_Uses!#REF!,N50*(1+F_Sources_Uses!#REF!),""))),IF(F_Sources_Uses!#REF!=0,N50+O28,IF(O$56&lt;=F_Sources_Uses!#REF!,N50*(1+F_Sources_Uses!#REF!),"")))</f>
        <v>#REF!</v>
      </c>
      <c r="P50" s="859" t="e">
        <f>IFERROR(IF(F_Sources_Uses!#REF!&gt;=1,F_Sources_Uses!#REF!+(CUMPRINC(F_Sources_Uses!#REF!/12,F_Sources_Uses!#REF!*12,F_Sources_Uses!#REF!,1,12*P$56,0)),IF(F_Sources_Uses!#REF!=0,O50+P28,IF(P$56&lt;=F_Sources_Uses!#REF!,O50*(1+F_Sources_Uses!#REF!),""))),IF(F_Sources_Uses!#REF!=0,O50+P28,IF(P$56&lt;=F_Sources_Uses!#REF!,O50*(1+F_Sources_Uses!#REF!),"")))</f>
        <v>#REF!</v>
      </c>
      <c r="Q50" s="859" t="e">
        <f>IFERROR(IF(F_Sources_Uses!#REF!&gt;=1,F_Sources_Uses!#REF!+(CUMPRINC(F_Sources_Uses!#REF!/12,F_Sources_Uses!#REF!*12,F_Sources_Uses!#REF!,1,12*Q$56,0)),IF(F_Sources_Uses!#REF!=0,P50+Q28,IF(Q$56&lt;=F_Sources_Uses!#REF!,P50*(1+F_Sources_Uses!#REF!),""))),IF(F_Sources_Uses!#REF!=0,P50+Q28,IF(Q$56&lt;=F_Sources_Uses!#REF!,P50*(1+F_Sources_Uses!#REF!),"")))</f>
        <v>#REF!</v>
      </c>
      <c r="R50" s="859" t="e">
        <f>IFERROR(IF(F_Sources_Uses!#REF!&gt;=1,F_Sources_Uses!#REF!+(CUMPRINC(F_Sources_Uses!#REF!/12,F_Sources_Uses!#REF!*12,F_Sources_Uses!#REF!,1,12*R$56,0)),IF(F_Sources_Uses!#REF!=0,Q50+R28,IF(R$56&lt;=F_Sources_Uses!#REF!,Q50*(1+F_Sources_Uses!#REF!),""))),IF(F_Sources_Uses!#REF!=0,Q50+R28,IF(R$56&lt;=F_Sources_Uses!#REF!,Q50*(1+F_Sources_Uses!#REF!),"")))</f>
        <v>#REF!</v>
      </c>
      <c r="S50" s="859" t="e">
        <f>IFERROR(IF(F_Sources_Uses!#REF!&gt;=1,F_Sources_Uses!#REF!+(CUMPRINC(F_Sources_Uses!#REF!/12,F_Sources_Uses!#REF!*12,F_Sources_Uses!#REF!,1,12*S$56,0)),IF(F_Sources_Uses!#REF!=0,R50+S28,IF(S$56&lt;=F_Sources_Uses!#REF!,R50*(1+F_Sources_Uses!#REF!),""))),IF(F_Sources_Uses!#REF!=0,R50+S28,IF(S$56&lt;=F_Sources_Uses!#REF!,R50*(1+F_Sources_Uses!#REF!),"")))</f>
        <v>#REF!</v>
      </c>
      <c r="T50" s="859" t="e">
        <f>IFERROR(IF(F_Sources_Uses!#REF!&gt;=1,F_Sources_Uses!#REF!+(CUMPRINC(F_Sources_Uses!#REF!/12,F_Sources_Uses!#REF!*12,F_Sources_Uses!#REF!,1,12*T$56,0)),IF(F_Sources_Uses!#REF!=0,S50+T28,IF(T$56&lt;=F_Sources_Uses!#REF!,S50*(1+F_Sources_Uses!#REF!),""))),IF(F_Sources_Uses!#REF!=0,S50+T28,IF(T$56&lt;=F_Sources_Uses!#REF!,S50*(1+F_Sources_Uses!#REF!),"")))</f>
        <v>#REF!</v>
      </c>
      <c r="U50" s="859" t="e">
        <f>IFERROR(IF(F_Sources_Uses!#REF!&gt;=1,F_Sources_Uses!#REF!+(CUMPRINC(F_Sources_Uses!#REF!/12,F_Sources_Uses!#REF!*12,F_Sources_Uses!#REF!,1,12*U$56,0)),IF(F_Sources_Uses!#REF!=0,T50+U28,IF(U$56&lt;=F_Sources_Uses!#REF!,T50*(1+F_Sources_Uses!#REF!),""))),IF(F_Sources_Uses!#REF!=0,T50+U28,IF(U$56&lt;=F_Sources_Uses!#REF!,T50*(1+F_Sources_Uses!#REF!),"")))</f>
        <v>#REF!</v>
      </c>
      <c r="V50" s="859" t="e">
        <f>IFERROR(IF(F_Sources_Uses!#REF!&gt;=1,F_Sources_Uses!#REF!+(CUMPRINC(F_Sources_Uses!#REF!/12,F_Sources_Uses!#REF!*12,F_Sources_Uses!#REF!,1,12*V$56,0)),IF(F_Sources_Uses!#REF!=0,U50+V28,IF(V$56&lt;=F_Sources_Uses!#REF!,U50*(1+F_Sources_Uses!#REF!),""))),IF(F_Sources_Uses!#REF!=0,U50+V28,IF(V$56&lt;=F_Sources_Uses!#REF!,U50*(1+F_Sources_Uses!#REF!),"")))</f>
        <v>#REF!</v>
      </c>
      <c r="W50" s="859" t="e">
        <f>IFERROR(IF(F_Sources_Uses!#REF!&gt;=1,F_Sources_Uses!#REF!+(CUMPRINC(F_Sources_Uses!#REF!/12,F_Sources_Uses!#REF!*12,F_Sources_Uses!#REF!,1,12*W$56,0)),IF(F_Sources_Uses!#REF!=0,V50+W28,IF(W$56&lt;=F_Sources_Uses!#REF!,V50*(1+F_Sources_Uses!#REF!),""))),IF(F_Sources_Uses!#REF!=0,V50+W28,IF(W$56&lt;=F_Sources_Uses!#REF!,V50*(1+F_Sources_Uses!#REF!),"")))</f>
        <v>#REF!</v>
      </c>
      <c r="X50" s="859" t="e">
        <f>IFERROR(IF(F_Sources_Uses!#REF!&gt;=1,F_Sources_Uses!#REF!+(CUMPRINC(F_Sources_Uses!#REF!/12,F_Sources_Uses!#REF!*12,F_Sources_Uses!#REF!,1,12*X$56,0)),IF(F_Sources_Uses!#REF!=0,W50+X28,IF(X$56&lt;=F_Sources_Uses!#REF!,W50*(1+F_Sources_Uses!#REF!),""))),IF(F_Sources_Uses!#REF!=0,W50+X28,IF(X$56&lt;=F_Sources_Uses!#REF!,W50*(1+F_Sources_Uses!#REF!),"")))</f>
        <v>#REF!</v>
      </c>
      <c r="Y50" s="859" t="e">
        <f>IFERROR(IF(F_Sources_Uses!#REF!&gt;=1,F_Sources_Uses!#REF!+(CUMPRINC(F_Sources_Uses!#REF!/12,F_Sources_Uses!#REF!*12,F_Sources_Uses!#REF!,1,12*Y$56,0)),IF(F_Sources_Uses!#REF!=0,X50+Y28,IF(Y$56&lt;=F_Sources_Uses!#REF!,X50*(1+F_Sources_Uses!#REF!),""))),IF(F_Sources_Uses!#REF!=0,X50+Y28,IF(Y$56&lt;=F_Sources_Uses!#REF!,X50*(1+F_Sources_Uses!#REF!),"")))</f>
        <v>#REF!</v>
      </c>
      <c r="Z50" s="859" t="e">
        <f>IFERROR(IF(F_Sources_Uses!#REF!&gt;=1,F_Sources_Uses!#REF!+(CUMPRINC(F_Sources_Uses!#REF!/12,F_Sources_Uses!#REF!*12,F_Sources_Uses!#REF!,1,12*Z$56,0)),IF(F_Sources_Uses!#REF!=0,Y50+Z28,IF(Z$56&lt;=F_Sources_Uses!#REF!,Y50*(1+F_Sources_Uses!#REF!),""))),IF(F_Sources_Uses!#REF!=0,Y50+Z28,IF(Z$56&lt;=F_Sources_Uses!#REF!,Y50*(1+F_Sources_Uses!#REF!),"")))</f>
        <v>#REF!</v>
      </c>
      <c r="AA50" s="859" t="e">
        <f>IFERROR(IF(F_Sources_Uses!#REF!&gt;=1,F_Sources_Uses!#REF!+(CUMPRINC(F_Sources_Uses!#REF!/12,F_Sources_Uses!#REF!*12,F_Sources_Uses!#REF!,1,12*AA$56,0)),IF(F_Sources_Uses!#REF!=0,Z50+AA28,IF(AA$56&lt;=F_Sources_Uses!#REF!,Z50*(1+F_Sources_Uses!#REF!),""))),IF(F_Sources_Uses!#REF!=0,Z50+AA28,IF(AA$56&lt;=F_Sources_Uses!#REF!,Z50*(1+F_Sources_Uses!#REF!),"")))</f>
        <v>#REF!</v>
      </c>
      <c r="AB50" s="859" t="e">
        <f>IFERROR(IF(F_Sources_Uses!#REF!&gt;=1,F_Sources_Uses!#REF!+(CUMPRINC(F_Sources_Uses!#REF!/12,F_Sources_Uses!#REF!*12,F_Sources_Uses!#REF!,1,12*AB$56,0)),IF(F_Sources_Uses!#REF!=0,AA50+AB28,IF(AB$56&lt;=F_Sources_Uses!#REF!,AA50*(1+F_Sources_Uses!#REF!),""))),IF(F_Sources_Uses!#REF!=0,AA50+AB28,IF(AB$56&lt;=F_Sources_Uses!#REF!,AA50*(1+F_Sources_Uses!#REF!),"")))</f>
        <v>#REF!</v>
      </c>
      <c r="AC50" s="859" t="e">
        <f>IFERROR(IF(F_Sources_Uses!#REF!&gt;=1,F_Sources_Uses!#REF!+(CUMPRINC(F_Sources_Uses!#REF!/12,F_Sources_Uses!#REF!*12,F_Sources_Uses!#REF!,1,12*AC$56,0)),IF(F_Sources_Uses!#REF!=0,AB50+AC28,IF(AC$56&lt;=F_Sources_Uses!#REF!,AB50*(1+F_Sources_Uses!#REF!),""))),IF(F_Sources_Uses!#REF!=0,AB50+AC28,IF(AC$56&lt;=F_Sources_Uses!#REF!,AB50*(1+F_Sources_Uses!#REF!),"")))</f>
        <v>#REF!</v>
      </c>
      <c r="AD50" s="859" t="e">
        <f>IFERROR(IF(F_Sources_Uses!#REF!&gt;=1,F_Sources_Uses!#REF!+(CUMPRINC(F_Sources_Uses!#REF!/12,F_Sources_Uses!#REF!*12,F_Sources_Uses!#REF!,1,12*AD$56,0)),IF(F_Sources_Uses!#REF!=0,AC50+AD28,IF(AD$56&lt;=F_Sources_Uses!#REF!,AC50*(1+F_Sources_Uses!#REF!),""))),IF(F_Sources_Uses!#REF!=0,AC50+AD28,IF(AD$56&lt;=F_Sources_Uses!#REF!,AC50*(1+F_Sources_Uses!#REF!),"")))</f>
        <v>#REF!</v>
      </c>
      <c r="AE50" s="859" t="e">
        <f>IFERROR(IF(F_Sources_Uses!#REF!&gt;=1,F_Sources_Uses!#REF!+(CUMPRINC(F_Sources_Uses!#REF!/12,F_Sources_Uses!#REF!*12,F_Sources_Uses!#REF!,1,12*AE$56,0)),IF(F_Sources_Uses!#REF!=0,AD50+AE28,IF(AE$56&lt;=F_Sources_Uses!#REF!,AD50*(1+F_Sources_Uses!#REF!),""))),IF(F_Sources_Uses!#REF!=0,AD50+AE28,IF(AE$56&lt;=F_Sources_Uses!#REF!,AD50*(1+F_Sources_Uses!#REF!),"")))</f>
        <v>#REF!</v>
      </c>
      <c r="AF50" s="859" t="e">
        <f>IFERROR(IF(F_Sources_Uses!#REF!&gt;=1,F_Sources_Uses!#REF!+(CUMPRINC(F_Sources_Uses!#REF!/12,F_Sources_Uses!#REF!*12,F_Sources_Uses!#REF!,1,12*AF$56,0)),IF(F_Sources_Uses!#REF!=0,AE50+AF28,IF(AF$56&lt;=F_Sources_Uses!#REF!,AE50*(1+F_Sources_Uses!#REF!),""))),IF(F_Sources_Uses!#REF!=0,AE50+AF28,IF(AF$56&lt;=F_Sources_Uses!#REF!,AE50*(1+F_Sources_Uses!#REF!),"")))</f>
        <v>#REF!</v>
      </c>
      <c r="AG50" s="859" t="e">
        <f>IFERROR(IF(F_Sources_Uses!#REF!&gt;=1,F_Sources_Uses!#REF!+(CUMPRINC(F_Sources_Uses!#REF!/12,F_Sources_Uses!#REF!*12,F_Sources_Uses!#REF!,1,12*AG$56,0)),IF(F_Sources_Uses!#REF!=0,AF50+AG28,IF(AG$56&lt;=F_Sources_Uses!#REF!,AF50*(1+F_Sources_Uses!#REF!),""))),IF(F_Sources_Uses!#REF!=0,AF50+AG28,IF(AG$56&lt;=F_Sources_Uses!#REF!,AF50*(1+F_Sources_Uses!#REF!),"")))</f>
        <v>#REF!</v>
      </c>
      <c r="AH50" s="859" t="e">
        <f>IFERROR(IF(F_Sources_Uses!#REF!&gt;=1,F_Sources_Uses!#REF!+(CUMPRINC(F_Sources_Uses!#REF!/12,F_Sources_Uses!#REF!*12,F_Sources_Uses!#REF!,1,12*AH$56,0)),IF(F_Sources_Uses!#REF!=0,AG50+AH28,IF(AH$56&lt;=F_Sources_Uses!#REF!,AG50*(1+F_Sources_Uses!#REF!),""))),IF(F_Sources_Uses!#REF!=0,AG50+AH28,IF(AH$56&lt;=F_Sources_Uses!#REF!,AG50*(1+F_Sources_Uses!#REF!),"")))</f>
        <v>#REF!</v>
      </c>
      <c r="AI50" s="859" t="e">
        <f>IFERROR(IF(F_Sources_Uses!#REF!&gt;=1,F_Sources_Uses!#REF!+(CUMPRINC(F_Sources_Uses!#REF!/12,F_Sources_Uses!#REF!*12,F_Sources_Uses!#REF!,1,12*AI$56,0)),IF(F_Sources_Uses!#REF!=0,AH50+AI28,IF(AI$56&lt;=F_Sources_Uses!#REF!,AH50*(1+F_Sources_Uses!#REF!),""))),IF(F_Sources_Uses!#REF!=0,AH50+AI28,IF(AI$56&lt;=F_Sources_Uses!#REF!,AH50*(1+F_Sources_Uses!#REF!),"")))</f>
        <v>#REF!</v>
      </c>
      <c r="AJ50" s="859" t="e">
        <f>IFERROR(IF(F_Sources_Uses!#REF!&gt;=1,F_Sources_Uses!#REF!+(CUMPRINC(F_Sources_Uses!#REF!/12,F_Sources_Uses!#REF!*12,F_Sources_Uses!#REF!,1,12*AJ$56,0)),IF(F_Sources_Uses!#REF!=0,AI50+AJ28,IF(AJ$56&lt;=F_Sources_Uses!#REF!,AI50*(1+F_Sources_Uses!#REF!),""))),IF(F_Sources_Uses!#REF!=0,AI50+AJ28,IF(AJ$56&lt;=F_Sources_Uses!#REF!,AI50*(1+F_Sources_Uses!#REF!),"")))</f>
        <v>#REF!</v>
      </c>
      <c r="AK50" s="859" t="e">
        <f>IFERROR(IF(F_Sources_Uses!#REF!&gt;=1,F_Sources_Uses!#REF!+(CUMPRINC(F_Sources_Uses!#REF!/12,F_Sources_Uses!#REF!*12,F_Sources_Uses!#REF!,1,12*AK$56,0)),IF(F_Sources_Uses!#REF!=0,AJ50+AK28,IF(AK$56&lt;=F_Sources_Uses!#REF!,AJ50*(1+F_Sources_Uses!#REF!),""))),IF(F_Sources_Uses!#REF!=0,AJ50+AK28,IF(AK$56&lt;=F_Sources_Uses!#REF!,AJ50*(1+F_Sources_Uses!#REF!),"")))</f>
        <v>#REF!</v>
      </c>
      <c r="AL50" s="859" t="e">
        <f>IFERROR(IF(F_Sources_Uses!#REF!&gt;=1,F_Sources_Uses!#REF!+(CUMPRINC(F_Sources_Uses!#REF!/12,F_Sources_Uses!#REF!*12,F_Sources_Uses!#REF!,1,12*AL$56,0)),IF(F_Sources_Uses!#REF!=0,AK50+AL28,IF(AL$56&lt;=F_Sources_Uses!#REF!,AK50*(1+F_Sources_Uses!#REF!),""))),IF(F_Sources_Uses!#REF!=0,AK50+AL28,IF(AL$56&lt;=F_Sources_Uses!#REF!,AK50*(1+F_Sources_Uses!#REF!),"")))</f>
        <v>#REF!</v>
      </c>
      <c r="AM50" s="859" t="e">
        <f>IFERROR(IF(F_Sources_Uses!#REF!&gt;=1,F_Sources_Uses!#REF!+(CUMPRINC(F_Sources_Uses!#REF!/12,F_Sources_Uses!#REF!*12,F_Sources_Uses!#REF!,1,12*AM$56,0)),IF(F_Sources_Uses!#REF!=0,AL50+AM28,IF(AM$56&lt;=F_Sources_Uses!#REF!,AL50*(1+F_Sources_Uses!#REF!),""))),IF(F_Sources_Uses!#REF!=0,AL50+AM28,IF(AM$56&lt;=F_Sources_Uses!#REF!,AL50*(1+F_Sources_Uses!#REF!),"")))</f>
        <v>#REF!</v>
      </c>
      <c r="AN50" s="859" t="e">
        <f>IFERROR(IF(F_Sources_Uses!#REF!&gt;=1,F_Sources_Uses!#REF!+(CUMPRINC(F_Sources_Uses!#REF!/12,F_Sources_Uses!#REF!*12,F_Sources_Uses!#REF!,1,12*AN$56,0)),IF(F_Sources_Uses!#REF!=0,AM50+AN28,IF(AN$56&lt;=F_Sources_Uses!#REF!,AM50*(1+F_Sources_Uses!#REF!),""))),IF(F_Sources_Uses!#REF!=0,AM50+AN28,IF(AN$56&lt;=F_Sources_Uses!#REF!,AM50*(1+F_Sources_Uses!#REF!),"")))</f>
        <v>#REF!</v>
      </c>
      <c r="AO50" s="859" t="e">
        <f>IFERROR(IF(F_Sources_Uses!#REF!&gt;=1,F_Sources_Uses!#REF!+(CUMPRINC(F_Sources_Uses!#REF!/12,F_Sources_Uses!#REF!*12,F_Sources_Uses!#REF!,1,12*AO$56,0)),IF(F_Sources_Uses!#REF!=0,AN50+AO28,IF(AO$56&lt;=F_Sources_Uses!#REF!,AN50*(1+F_Sources_Uses!#REF!),""))),IF(F_Sources_Uses!#REF!=0,AN50+AO28,IF(AO$56&lt;=F_Sources_Uses!#REF!,AN50*(1+F_Sources_Uses!#REF!),"")))</f>
        <v>#REF!</v>
      </c>
      <c r="AP50" s="859" t="e">
        <f>IFERROR(IF(F_Sources_Uses!#REF!&gt;=1,F_Sources_Uses!#REF!+(CUMPRINC(F_Sources_Uses!#REF!/12,F_Sources_Uses!#REF!*12,F_Sources_Uses!#REF!,1,12*AP$56,0)),IF(F_Sources_Uses!#REF!=0,AO50+AP28,IF(AP$56&lt;=F_Sources_Uses!#REF!,AO50*(1+F_Sources_Uses!#REF!),""))),IF(F_Sources_Uses!#REF!=0,AO50+AP28,IF(AP$56&lt;=F_Sources_Uses!#REF!,AO50*(1+F_Sources_Uses!#REF!),"")))</f>
        <v>#REF!</v>
      </c>
      <c r="AQ50" s="859" t="e">
        <f>IFERROR(IF(F_Sources_Uses!#REF!&gt;=1,F_Sources_Uses!#REF!+(CUMPRINC(F_Sources_Uses!#REF!/12,F_Sources_Uses!#REF!*12,F_Sources_Uses!#REF!,1,12*AQ$56,0)),IF(F_Sources_Uses!#REF!=0,AP50+AQ28,IF(AQ$56&lt;=F_Sources_Uses!#REF!,AP50*(1+F_Sources_Uses!#REF!),""))),IF(F_Sources_Uses!#REF!=0,AP50+AQ28,IF(AQ$56&lt;=F_Sources_Uses!#REF!,AP50*(1+F_Sources_Uses!#REF!),"")))</f>
        <v>#REF!</v>
      </c>
      <c r="AR50" s="859" t="e">
        <f>IFERROR(IF(F_Sources_Uses!#REF!&gt;=1,F_Sources_Uses!#REF!+(CUMPRINC(F_Sources_Uses!#REF!/12,F_Sources_Uses!#REF!*12,F_Sources_Uses!#REF!,1,12*AR$56,0)),IF(F_Sources_Uses!#REF!=0,AQ50+AR28,IF(AR$56&lt;=F_Sources_Uses!#REF!,AQ50*(1+F_Sources_Uses!#REF!),""))),IF(F_Sources_Uses!#REF!=0,AQ50+AR28,IF(AR$56&lt;=F_Sources_Uses!#REF!,AQ50*(1+F_Sources_Uses!#REF!),"")))</f>
        <v>#REF!</v>
      </c>
      <c r="AS50" s="859" t="e">
        <f>IFERROR(IF(F_Sources_Uses!#REF!&gt;=1,F_Sources_Uses!#REF!+(CUMPRINC(F_Sources_Uses!#REF!/12,F_Sources_Uses!#REF!*12,F_Sources_Uses!#REF!,1,12*AS$56,0)),IF(F_Sources_Uses!#REF!=0,AR50+AS28,IF(AS$56&lt;=F_Sources_Uses!#REF!,AR50*(1+F_Sources_Uses!#REF!),""))),IF(F_Sources_Uses!#REF!=0,AR50+AS28,IF(AS$56&lt;=F_Sources_Uses!#REF!,AR50*(1+F_Sources_Uses!#REF!),"")))</f>
        <v>#REF!</v>
      </c>
    </row>
    <row r="51" spans="2:45" x14ac:dyDescent="0.2">
      <c r="B51" s="854" t="s">
        <v>679</v>
      </c>
      <c r="C51" s="855"/>
      <c r="D51" s="879" t="e">
        <f>IF(F_Sources_Uses!#REF!="","",F_Sources_Uses!#REF!)</f>
        <v>#REF!</v>
      </c>
      <c r="E51" s="878">
        <f>IFERROR(ABS(F_Sources_Uses!#REF!),0)</f>
        <v>0</v>
      </c>
      <c r="F51" s="860" t="e">
        <f>IFERROR(IF(F_Sources_Uses!#REF!&gt;=1,F_Sources_Uses!#REF!+(CUMPRINC(F_Sources_Uses!#REF!/12,F_Sources_Uses!#REF!*12,F_Sources_Uses!#REF!,1,12*F$56,0)),IF(F_Sources_Uses!#REF!=0,E51+F29,IF(F$56&lt;=F_Sources_Uses!#REF!,E51*(1+F_Sources_Uses!#REF!),""))),IF(F_Sources_Uses!#REF!=0,E51+F29,IF(F$56&lt;=F_Sources_Uses!#REF!,E51*(1+F_Sources_Uses!#REF!),"")))</f>
        <v>#REF!</v>
      </c>
      <c r="G51" s="859" t="e">
        <f>IFERROR(IF(F_Sources_Uses!#REF!&gt;=1,F_Sources_Uses!#REF!+(CUMPRINC(F_Sources_Uses!#REF!/12,F_Sources_Uses!#REF!*12,F_Sources_Uses!#REF!,1,12*G$56,0)),IF(F_Sources_Uses!#REF!=0,F51+G29,IF(G$56&lt;=F_Sources_Uses!#REF!,F51*(1+F_Sources_Uses!#REF!),""))),IF(F_Sources_Uses!#REF!=0,F51+G29,IF(G$56&lt;=F_Sources_Uses!#REF!,F51*(1+F_Sources_Uses!#REF!),"")))</f>
        <v>#REF!</v>
      </c>
      <c r="H51" s="859" t="e">
        <f>IFERROR(IF(F_Sources_Uses!#REF!&gt;=1,F_Sources_Uses!#REF!+(CUMPRINC(F_Sources_Uses!#REF!/12,F_Sources_Uses!#REF!*12,F_Sources_Uses!#REF!,1,12*H$56,0)),IF(F_Sources_Uses!#REF!=0,G51+H29,IF(H$56&lt;=F_Sources_Uses!#REF!,G51*(1+F_Sources_Uses!#REF!),""))),IF(F_Sources_Uses!#REF!=0,G51+H29,IF(H$56&lt;=F_Sources_Uses!#REF!,G51*(1+F_Sources_Uses!#REF!),"")))</f>
        <v>#REF!</v>
      </c>
      <c r="I51" s="859" t="e">
        <f>IFERROR(IF(F_Sources_Uses!#REF!&gt;=1,F_Sources_Uses!#REF!+(CUMPRINC(F_Sources_Uses!#REF!/12,F_Sources_Uses!#REF!*12,F_Sources_Uses!#REF!,1,12*I$56,0)),IF(F_Sources_Uses!#REF!=0,H51+I29,IF(I$56&lt;=F_Sources_Uses!#REF!,H51*(1+F_Sources_Uses!#REF!),""))),IF(F_Sources_Uses!#REF!=0,H51+I29,IF(I$56&lt;=F_Sources_Uses!#REF!,H51*(1+F_Sources_Uses!#REF!),"")))</f>
        <v>#REF!</v>
      </c>
      <c r="J51" s="859" t="e">
        <f>IFERROR(IF(F_Sources_Uses!#REF!&gt;=1,F_Sources_Uses!#REF!+(CUMPRINC(F_Sources_Uses!#REF!/12,F_Sources_Uses!#REF!*12,F_Sources_Uses!#REF!,1,12*J$56,0)),IF(F_Sources_Uses!#REF!=0,I51+J29,IF(J$56&lt;=F_Sources_Uses!#REF!,I51*(1+F_Sources_Uses!#REF!),""))),IF(F_Sources_Uses!#REF!=0,I51+J29,IF(J$56&lt;=F_Sources_Uses!#REF!,I51*(1+F_Sources_Uses!#REF!),"")))</f>
        <v>#REF!</v>
      </c>
      <c r="K51" s="859" t="e">
        <f>IFERROR(IF(F_Sources_Uses!#REF!&gt;=1,F_Sources_Uses!#REF!+(CUMPRINC(F_Sources_Uses!#REF!/12,F_Sources_Uses!#REF!*12,F_Sources_Uses!#REF!,1,12*K$56,0)),IF(F_Sources_Uses!#REF!=0,J51+K29,IF(K$56&lt;=F_Sources_Uses!#REF!,J51*(1+F_Sources_Uses!#REF!),""))),IF(F_Sources_Uses!#REF!=0,J51+K29,IF(K$56&lt;=F_Sources_Uses!#REF!,J51*(1+F_Sources_Uses!#REF!),"")))</f>
        <v>#REF!</v>
      </c>
      <c r="L51" s="859" t="e">
        <f>IFERROR(IF(F_Sources_Uses!#REF!&gt;=1,F_Sources_Uses!#REF!+(CUMPRINC(F_Sources_Uses!#REF!/12,F_Sources_Uses!#REF!*12,F_Sources_Uses!#REF!,1,12*L$56,0)),IF(F_Sources_Uses!#REF!=0,K51+L29,IF(L$56&lt;=F_Sources_Uses!#REF!,K51*(1+F_Sources_Uses!#REF!),""))),IF(F_Sources_Uses!#REF!=0,K51+L29,IF(L$56&lt;=F_Sources_Uses!#REF!,K51*(1+F_Sources_Uses!#REF!),"")))</f>
        <v>#REF!</v>
      </c>
      <c r="M51" s="859" t="e">
        <f>IFERROR(IF(F_Sources_Uses!#REF!&gt;=1,F_Sources_Uses!#REF!+(CUMPRINC(F_Sources_Uses!#REF!/12,F_Sources_Uses!#REF!*12,F_Sources_Uses!#REF!,1,12*M$56,0)),IF(F_Sources_Uses!#REF!=0,L51+M29,IF(M$56&lt;=F_Sources_Uses!#REF!,L51*(1+F_Sources_Uses!#REF!),""))),IF(F_Sources_Uses!#REF!=0,L51+M29,IF(M$56&lt;=F_Sources_Uses!#REF!,L51*(1+F_Sources_Uses!#REF!),"")))</f>
        <v>#REF!</v>
      </c>
      <c r="N51" s="859" t="e">
        <f>IFERROR(IF(F_Sources_Uses!#REF!&gt;=1,F_Sources_Uses!#REF!+(CUMPRINC(F_Sources_Uses!#REF!/12,F_Sources_Uses!#REF!*12,F_Sources_Uses!#REF!,1,12*N$56,0)),IF(F_Sources_Uses!#REF!=0,M51+N29,IF(N$56&lt;=F_Sources_Uses!#REF!,M51*(1+F_Sources_Uses!#REF!),""))),IF(F_Sources_Uses!#REF!=0,M51+N29,IF(N$56&lt;=F_Sources_Uses!#REF!,M51*(1+F_Sources_Uses!#REF!),"")))</f>
        <v>#REF!</v>
      </c>
      <c r="O51" s="859" t="e">
        <f>IFERROR(IF(F_Sources_Uses!#REF!&gt;=1,F_Sources_Uses!#REF!+(CUMPRINC(F_Sources_Uses!#REF!/12,F_Sources_Uses!#REF!*12,F_Sources_Uses!#REF!,1,12*O$56,0)),IF(F_Sources_Uses!#REF!=0,N51+O29,IF(O$56&lt;=F_Sources_Uses!#REF!,N51*(1+F_Sources_Uses!#REF!),""))),IF(F_Sources_Uses!#REF!=0,N51+O29,IF(O$56&lt;=F_Sources_Uses!#REF!,N51*(1+F_Sources_Uses!#REF!),"")))</f>
        <v>#REF!</v>
      </c>
      <c r="P51" s="859" t="e">
        <f>IFERROR(IF(F_Sources_Uses!#REF!&gt;=1,F_Sources_Uses!#REF!+(CUMPRINC(F_Sources_Uses!#REF!/12,F_Sources_Uses!#REF!*12,F_Sources_Uses!#REF!,1,12*P$56,0)),IF(F_Sources_Uses!#REF!=0,O51+P29,IF(P$56&lt;=F_Sources_Uses!#REF!,O51*(1+F_Sources_Uses!#REF!),""))),IF(F_Sources_Uses!#REF!=0,O51+P29,IF(P$56&lt;=F_Sources_Uses!#REF!,O51*(1+F_Sources_Uses!#REF!),"")))</f>
        <v>#REF!</v>
      </c>
      <c r="Q51" s="859" t="e">
        <f>IFERROR(IF(F_Sources_Uses!#REF!&gt;=1,F_Sources_Uses!#REF!+(CUMPRINC(F_Sources_Uses!#REF!/12,F_Sources_Uses!#REF!*12,F_Sources_Uses!#REF!,1,12*Q$56,0)),IF(F_Sources_Uses!#REF!=0,P51+Q29,IF(Q$56&lt;=F_Sources_Uses!#REF!,P51*(1+F_Sources_Uses!#REF!),""))),IF(F_Sources_Uses!#REF!=0,P51+Q29,IF(Q$56&lt;=F_Sources_Uses!#REF!,P51*(1+F_Sources_Uses!#REF!),"")))</f>
        <v>#REF!</v>
      </c>
      <c r="R51" s="859" t="e">
        <f>IFERROR(IF(F_Sources_Uses!#REF!&gt;=1,F_Sources_Uses!#REF!+(CUMPRINC(F_Sources_Uses!#REF!/12,F_Sources_Uses!#REF!*12,F_Sources_Uses!#REF!,1,12*R$56,0)),IF(F_Sources_Uses!#REF!=0,Q51+R29,IF(R$56&lt;=F_Sources_Uses!#REF!,Q51*(1+F_Sources_Uses!#REF!),""))),IF(F_Sources_Uses!#REF!=0,Q51+R29,IF(R$56&lt;=F_Sources_Uses!#REF!,Q51*(1+F_Sources_Uses!#REF!),"")))</f>
        <v>#REF!</v>
      </c>
      <c r="S51" s="859" t="e">
        <f>IFERROR(IF(F_Sources_Uses!#REF!&gt;=1,F_Sources_Uses!#REF!+(CUMPRINC(F_Sources_Uses!#REF!/12,F_Sources_Uses!#REF!*12,F_Sources_Uses!#REF!,1,12*S$56,0)),IF(F_Sources_Uses!#REF!=0,R51+S29,IF(S$56&lt;=F_Sources_Uses!#REF!,R51*(1+F_Sources_Uses!#REF!),""))),IF(F_Sources_Uses!#REF!=0,R51+S29,IF(S$56&lt;=F_Sources_Uses!#REF!,R51*(1+F_Sources_Uses!#REF!),"")))</f>
        <v>#REF!</v>
      </c>
      <c r="T51" s="859" t="e">
        <f>IFERROR(IF(F_Sources_Uses!#REF!&gt;=1,F_Sources_Uses!#REF!+(CUMPRINC(F_Sources_Uses!#REF!/12,F_Sources_Uses!#REF!*12,F_Sources_Uses!#REF!,1,12*T$56,0)),IF(F_Sources_Uses!#REF!=0,S51+T29,IF(T$56&lt;=F_Sources_Uses!#REF!,S51*(1+F_Sources_Uses!#REF!),""))),IF(F_Sources_Uses!#REF!=0,S51+T29,IF(T$56&lt;=F_Sources_Uses!#REF!,S51*(1+F_Sources_Uses!#REF!),"")))</f>
        <v>#REF!</v>
      </c>
      <c r="U51" s="859" t="e">
        <f>IFERROR(IF(F_Sources_Uses!#REF!&gt;=1,F_Sources_Uses!#REF!+(CUMPRINC(F_Sources_Uses!#REF!/12,F_Sources_Uses!#REF!*12,F_Sources_Uses!#REF!,1,12*U$56,0)),IF(F_Sources_Uses!#REF!=0,T51+U29,IF(U$56&lt;=F_Sources_Uses!#REF!,T51*(1+F_Sources_Uses!#REF!),""))),IF(F_Sources_Uses!#REF!=0,T51+U29,IF(U$56&lt;=F_Sources_Uses!#REF!,T51*(1+F_Sources_Uses!#REF!),"")))</f>
        <v>#REF!</v>
      </c>
      <c r="V51" s="859" t="e">
        <f>IFERROR(IF(F_Sources_Uses!#REF!&gt;=1,F_Sources_Uses!#REF!+(CUMPRINC(F_Sources_Uses!#REF!/12,F_Sources_Uses!#REF!*12,F_Sources_Uses!#REF!,1,12*V$56,0)),IF(F_Sources_Uses!#REF!=0,U51+V29,IF(V$56&lt;=F_Sources_Uses!#REF!,U51*(1+F_Sources_Uses!#REF!),""))),IF(F_Sources_Uses!#REF!=0,U51+V29,IF(V$56&lt;=F_Sources_Uses!#REF!,U51*(1+F_Sources_Uses!#REF!),"")))</f>
        <v>#REF!</v>
      </c>
      <c r="W51" s="859" t="e">
        <f>IFERROR(IF(F_Sources_Uses!#REF!&gt;=1,F_Sources_Uses!#REF!+(CUMPRINC(F_Sources_Uses!#REF!/12,F_Sources_Uses!#REF!*12,F_Sources_Uses!#REF!,1,12*W$56,0)),IF(F_Sources_Uses!#REF!=0,V51+W29,IF(W$56&lt;=F_Sources_Uses!#REF!,V51*(1+F_Sources_Uses!#REF!),""))),IF(F_Sources_Uses!#REF!=0,V51+W29,IF(W$56&lt;=F_Sources_Uses!#REF!,V51*(1+F_Sources_Uses!#REF!),"")))</f>
        <v>#REF!</v>
      </c>
      <c r="X51" s="859" t="e">
        <f>IFERROR(IF(F_Sources_Uses!#REF!&gt;=1,F_Sources_Uses!#REF!+(CUMPRINC(F_Sources_Uses!#REF!/12,F_Sources_Uses!#REF!*12,F_Sources_Uses!#REF!,1,12*X$56,0)),IF(F_Sources_Uses!#REF!=0,W51+X29,IF(X$56&lt;=F_Sources_Uses!#REF!,W51*(1+F_Sources_Uses!#REF!),""))),IF(F_Sources_Uses!#REF!=0,W51+X29,IF(X$56&lt;=F_Sources_Uses!#REF!,W51*(1+F_Sources_Uses!#REF!),"")))</f>
        <v>#REF!</v>
      </c>
      <c r="Y51" s="859" t="e">
        <f>IFERROR(IF(F_Sources_Uses!#REF!&gt;=1,F_Sources_Uses!#REF!+(CUMPRINC(F_Sources_Uses!#REF!/12,F_Sources_Uses!#REF!*12,F_Sources_Uses!#REF!,1,12*Y$56,0)),IF(F_Sources_Uses!#REF!=0,X51+Y29,IF(Y$56&lt;=F_Sources_Uses!#REF!,X51*(1+F_Sources_Uses!#REF!),""))),IF(F_Sources_Uses!#REF!=0,X51+Y29,IF(Y$56&lt;=F_Sources_Uses!#REF!,X51*(1+F_Sources_Uses!#REF!),"")))</f>
        <v>#REF!</v>
      </c>
      <c r="Z51" s="859" t="e">
        <f>IFERROR(IF(F_Sources_Uses!#REF!&gt;=1,F_Sources_Uses!#REF!+(CUMPRINC(F_Sources_Uses!#REF!/12,F_Sources_Uses!#REF!*12,F_Sources_Uses!#REF!,1,12*Z$56,0)),IF(F_Sources_Uses!#REF!=0,Y51+Z29,IF(Z$56&lt;=F_Sources_Uses!#REF!,Y51*(1+F_Sources_Uses!#REF!),""))),IF(F_Sources_Uses!#REF!=0,Y51+Z29,IF(Z$56&lt;=F_Sources_Uses!#REF!,Y51*(1+F_Sources_Uses!#REF!),"")))</f>
        <v>#REF!</v>
      </c>
      <c r="AA51" s="859" t="e">
        <f>IFERROR(IF(F_Sources_Uses!#REF!&gt;=1,F_Sources_Uses!#REF!+(CUMPRINC(F_Sources_Uses!#REF!/12,F_Sources_Uses!#REF!*12,F_Sources_Uses!#REF!,1,12*AA$56,0)),IF(F_Sources_Uses!#REF!=0,Z51+AA29,IF(AA$56&lt;=F_Sources_Uses!#REF!,Z51*(1+F_Sources_Uses!#REF!),""))),IF(F_Sources_Uses!#REF!=0,Z51+AA29,IF(AA$56&lt;=F_Sources_Uses!#REF!,Z51*(1+F_Sources_Uses!#REF!),"")))</f>
        <v>#REF!</v>
      </c>
      <c r="AB51" s="859" t="e">
        <f>IFERROR(IF(F_Sources_Uses!#REF!&gt;=1,F_Sources_Uses!#REF!+(CUMPRINC(F_Sources_Uses!#REF!/12,F_Sources_Uses!#REF!*12,F_Sources_Uses!#REF!,1,12*AB$56,0)),IF(F_Sources_Uses!#REF!=0,AA51+AB29,IF(AB$56&lt;=F_Sources_Uses!#REF!,AA51*(1+F_Sources_Uses!#REF!),""))),IF(F_Sources_Uses!#REF!=0,AA51+AB29,IF(AB$56&lt;=F_Sources_Uses!#REF!,AA51*(1+F_Sources_Uses!#REF!),"")))</f>
        <v>#REF!</v>
      </c>
      <c r="AC51" s="859" t="e">
        <f>IFERROR(IF(F_Sources_Uses!#REF!&gt;=1,F_Sources_Uses!#REF!+(CUMPRINC(F_Sources_Uses!#REF!/12,F_Sources_Uses!#REF!*12,F_Sources_Uses!#REF!,1,12*AC$56,0)),IF(F_Sources_Uses!#REF!=0,AB51+AC29,IF(AC$56&lt;=F_Sources_Uses!#REF!,AB51*(1+F_Sources_Uses!#REF!),""))),IF(F_Sources_Uses!#REF!=0,AB51+AC29,IF(AC$56&lt;=F_Sources_Uses!#REF!,AB51*(1+F_Sources_Uses!#REF!),"")))</f>
        <v>#REF!</v>
      </c>
      <c r="AD51" s="859" t="e">
        <f>IFERROR(IF(F_Sources_Uses!#REF!&gt;=1,F_Sources_Uses!#REF!+(CUMPRINC(F_Sources_Uses!#REF!/12,F_Sources_Uses!#REF!*12,F_Sources_Uses!#REF!,1,12*AD$56,0)),IF(F_Sources_Uses!#REF!=0,AC51+AD29,IF(AD$56&lt;=F_Sources_Uses!#REF!,AC51*(1+F_Sources_Uses!#REF!),""))),IF(F_Sources_Uses!#REF!=0,AC51+AD29,IF(AD$56&lt;=F_Sources_Uses!#REF!,AC51*(1+F_Sources_Uses!#REF!),"")))</f>
        <v>#REF!</v>
      </c>
      <c r="AE51" s="859" t="e">
        <f>IFERROR(IF(F_Sources_Uses!#REF!&gt;=1,F_Sources_Uses!#REF!+(CUMPRINC(F_Sources_Uses!#REF!/12,F_Sources_Uses!#REF!*12,F_Sources_Uses!#REF!,1,12*AE$56,0)),IF(F_Sources_Uses!#REF!=0,AD51+AE29,IF(AE$56&lt;=F_Sources_Uses!#REF!,AD51*(1+F_Sources_Uses!#REF!),""))),IF(F_Sources_Uses!#REF!=0,AD51+AE29,IF(AE$56&lt;=F_Sources_Uses!#REF!,AD51*(1+F_Sources_Uses!#REF!),"")))</f>
        <v>#REF!</v>
      </c>
      <c r="AF51" s="859" t="e">
        <f>IFERROR(IF(F_Sources_Uses!#REF!&gt;=1,F_Sources_Uses!#REF!+(CUMPRINC(F_Sources_Uses!#REF!/12,F_Sources_Uses!#REF!*12,F_Sources_Uses!#REF!,1,12*AF$56,0)),IF(F_Sources_Uses!#REF!=0,AE51+AF29,IF(AF$56&lt;=F_Sources_Uses!#REF!,AE51*(1+F_Sources_Uses!#REF!),""))),IF(F_Sources_Uses!#REF!=0,AE51+AF29,IF(AF$56&lt;=F_Sources_Uses!#REF!,AE51*(1+F_Sources_Uses!#REF!),"")))</f>
        <v>#REF!</v>
      </c>
      <c r="AG51" s="859" t="e">
        <f>IFERROR(IF(F_Sources_Uses!#REF!&gt;=1,F_Sources_Uses!#REF!+(CUMPRINC(F_Sources_Uses!#REF!/12,F_Sources_Uses!#REF!*12,F_Sources_Uses!#REF!,1,12*AG$56,0)),IF(F_Sources_Uses!#REF!=0,AF51+AG29,IF(AG$56&lt;=F_Sources_Uses!#REF!,AF51*(1+F_Sources_Uses!#REF!),""))),IF(F_Sources_Uses!#REF!=0,AF51+AG29,IF(AG$56&lt;=F_Sources_Uses!#REF!,AF51*(1+F_Sources_Uses!#REF!),"")))</f>
        <v>#REF!</v>
      </c>
      <c r="AH51" s="859" t="e">
        <f>IFERROR(IF(F_Sources_Uses!#REF!&gt;=1,F_Sources_Uses!#REF!+(CUMPRINC(F_Sources_Uses!#REF!/12,F_Sources_Uses!#REF!*12,F_Sources_Uses!#REF!,1,12*AH$56,0)),IF(F_Sources_Uses!#REF!=0,AG51+AH29,IF(AH$56&lt;=F_Sources_Uses!#REF!,AG51*(1+F_Sources_Uses!#REF!),""))),IF(F_Sources_Uses!#REF!=0,AG51+AH29,IF(AH$56&lt;=F_Sources_Uses!#REF!,AG51*(1+F_Sources_Uses!#REF!),"")))</f>
        <v>#REF!</v>
      </c>
      <c r="AI51" s="859" t="e">
        <f>IFERROR(IF(F_Sources_Uses!#REF!&gt;=1,F_Sources_Uses!#REF!+(CUMPRINC(F_Sources_Uses!#REF!/12,F_Sources_Uses!#REF!*12,F_Sources_Uses!#REF!,1,12*AI$56,0)),IF(F_Sources_Uses!#REF!=0,AH51+AI29,IF(AI$56&lt;=F_Sources_Uses!#REF!,AH51*(1+F_Sources_Uses!#REF!),""))),IF(F_Sources_Uses!#REF!=0,AH51+AI29,IF(AI$56&lt;=F_Sources_Uses!#REF!,AH51*(1+F_Sources_Uses!#REF!),"")))</f>
        <v>#REF!</v>
      </c>
      <c r="AJ51" s="859" t="e">
        <f>IFERROR(IF(F_Sources_Uses!#REF!&gt;=1,F_Sources_Uses!#REF!+(CUMPRINC(F_Sources_Uses!#REF!/12,F_Sources_Uses!#REF!*12,F_Sources_Uses!#REF!,1,12*AJ$56,0)),IF(F_Sources_Uses!#REF!=0,AI51+AJ29,IF(AJ$56&lt;=F_Sources_Uses!#REF!,AI51*(1+F_Sources_Uses!#REF!),""))),IF(F_Sources_Uses!#REF!=0,AI51+AJ29,IF(AJ$56&lt;=F_Sources_Uses!#REF!,AI51*(1+F_Sources_Uses!#REF!),"")))</f>
        <v>#REF!</v>
      </c>
      <c r="AK51" s="859" t="e">
        <f>IFERROR(IF(F_Sources_Uses!#REF!&gt;=1,F_Sources_Uses!#REF!+(CUMPRINC(F_Sources_Uses!#REF!/12,F_Sources_Uses!#REF!*12,F_Sources_Uses!#REF!,1,12*AK$56,0)),IF(F_Sources_Uses!#REF!=0,AJ51+AK29,IF(AK$56&lt;=F_Sources_Uses!#REF!,AJ51*(1+F_Sources_Uses!#REF!),""))),IF(F_Sources_Uses!#REF!=0,AJ51+AK29,IF(AK$56&lt;=F_Sources_Uses!#REF!,AJ51*(1+F_Sources_Uses!#REF!),"")))</f>
        <v>#REF!</v>
      </c>
      <c r="AL51" s="859" t="e">
        <f>IFERROR(IF(F_Sources_Uses!#REF!&gt;=1,F_Sources_Uses!#REF!+(CUMPRINC(F_Sources_Uses!#REF!/12,F_Sources_Uses!#REF!*12,F_Sources_Uses!#REF!,1,12*AL$56,0)),IF(F_Sources_Uses!#REF!=0,AK51+AL29,IF(AL$56&lt;=F_Sources_Uses!#REF!,AK51*(1+F_Sources_Uses!#REF!),""))),IF(F_Sources_Uses!#REF!=0,AK51+AL29,IF(AL$56&lt;=F_Sources_Uses!#REF!,AK51*(1+F_Sources_Uses!#REF!),"")))</f>
        <v>#REF!</v>
      </c>
      <c r="AM51" s="859" t="e">
        <f>IFERROR(IF(F_Sources_Uses!#REF!&gt;=1,F_Sources_Uses!#REF!+(CUMPRINC(F_Sources_Uses!#REF!/12,F_Sources_Uses!#REF!*12,F_Sources_Uses!#REF!,1,12*AM$56,0)),IF(F_Sources_Uses!#REF!=0,AL51+AM29,IF(AM$56&lt;=F_Sources_Uses!#REF!,AL51*(1+F_Sources_Uses!#REF!),""))),IF(F_Sources_Uses!#REF!=0,AL51+AM29,IF(AM$56&lt;=F_Sources_Uses!#REF!,AL51*(1+F_Sources_Uses!#REF!),"")))</f>
        <v>#REF!</v>
      </c>
      <c r="AN51" s="859" t="e">
        <f>IFERROR(IF(F_Sources_Uses!#REF!&gt;=1,F_Sources_Uses!#REF!+(CUMPRINC(F_Sources_Uses!#REF!/12,F_Sources_Uses!#REF!*12,F_Sources_Uses!#REF!,1,12*AN$56,0)),IF(F_Sources_Uses!#REF!=0,AM51+AN29,IF(AN$56&lt;=F_Sources_Uses!#REF!,AM51*(1+F_Sources_Uses!#REF!),""))),IF(F_Sources_Uses!#REF!=0,AM51+AN29,IF(AN$56&lt;=F_Sources_Uses!#REF!,AM51*(1+F_Sources_Uses!#REF!),"")))</f>
        <v>#REF!</v>
      </c>
      <c r="AO51" s="859" t="e">
        <f>IFERROR(IF(F_Sources_Uses!#REF!&gt;=1,F_Sources_Uses!#REF!+(CUMPRINC(F_Sources_Uses!#REF!/12,F_Sources_Uses!#REF!*12,F_Sources_Uses!#REF!,1,12*AO$56,0)),IF(F_Sources_Uses!#REF!=0,AN51+AO29,IF(AO$56&lt;=F_Sources_Uses!#REF!,AN51*(1+F_Sources_Uses!#REF!),""))),IF(F_Sources_Uses!#REF!=0,AN51+AO29,IF(AO$56&lt;=F_Sources_Uses!#REF!,AN51*(1+F_Sources_Uses!#REF!),"")))</f>
        <v>#REF!</v>
      </c>
      <c r="AP51" s="859" t="e">
        <f>IFERROR(IF(F_Sources_Uses!#REF!&gt;=1,F_Sources_Uses!#REF!+(CUMPRINC(F_Sources_Uses!#REF!/12,F_Sources_Uses!#REF!*12,F_Sources_Uses!#REF!,1,12*AP$56,0)),IF(F_Sources_Uses!#REF!=0,AO51+AP29,IF(AP$56&lt;=F_Sources_Uses!#REF!,AO51*(1+F_Sources_Uses!#REF!),""))),IF(F_Sources_Uses!#REF!=0,AO51+AP29,IF(AP$56&lt;=F_Sources_Uses!#REF!,AO51*(1+F_Sources_Uses!#REF!),"")))</f>
        <v>#REF!</v>
      </c>
      <c r="AQ51" s="859" t="e">
        <f>IFERROR(IF(F_Sources_Uses!#REF!&gt;=1,F_Sources_Uses!#REF!+(CUMPRINC(F_Sources_Uses!#REF!/12,F_Sources_Uses!#REF!*12,F_Sources_Uses!#REF!,1,12*AQ$56,0)),IF(F_Sources_Uses!#REF!=0,AP51+AQ29,IF(AQ$56&lt;=F_Sources_Uses!#REF!,AP51*(1+F_Sources_Uses!#REF!),""))),IF(F_Sources_Uses!#REF!=0,AP51+AQ29,IF(AQ$56&lt;=F_Sources_Uses!#REF!,AP51*(1+F_Sources_Uses!#REF!),"")))</f>
        <v>#REF!</v>
      </c>
      <c r="AR51" s="859" t="e">
        <f>IFERROR(IF(F_Sources_Uses!#REF!&gt;=1,F_Sources_Uses!#REF!+(CUMPRINC(F_Sources_Uses!#REF!/12,F_Sources_Uses!#REF!*12,F_Sources_Uses!#REF!,1,12*AR$56,0)),IF(F_Sources_Uses!#REF!=0,AQ51+AR29,IF(AR$56&lt;=F_Sources_Uses!#REF!,AQ51*(1+F_Sources_Uses!#REF!),""))),IF(F_Sources_Uses!#REF!=0,AQ51+AR29,IF(AR$56&lt;=F_Sources_Uses!#REF!,AQ51*(1+F_Sources_Uses!#REF!),"")))</f>
        <v>#REF!</v>
      </c>
      <c r="AS51" s="859" t="e">
        <f>IFERROR(IF(F_Sources_Uses!#REF!&gt;=1,F_Sources_Uses!#REF!+(CUMPRINC(F_Sources_Uses!#REF!/12,F_Sources_Uses!#REF!*12,F_Sources_Uses!#REF!,1,12*AS$56,0)),IF(F_Sources_Uses!#REF!=0,AR51+AS29,IF(AS$56&lt;=F_Sources_Uses!#REF!,AR51*(1+F_Sources_Uses!#REF!),""))),IF(F_Sources_Uses!#REF!=0,AR51+AS29,IF(AS$56&lt;=F_Sources_Uses!#REF!,AR51*(1+F_Sources_Uses!#REF!),"")))</f>
        <v>#REF!</v>
      </c>
    </row>
    <row r="52" spans="2:45" x14ac:dyDescent="0.2">
      <c r="B52" s="854" t="s">
        <v>679</v>
      </c>
      <c r="C52" s="855"/>
      <c r="D52" s="879" t="e">
        <f>IF(F_Sources_Uses!#REF!="","",F_Sources_Uses!#REF!)</f>
        <v>#REF!</v>
      </c>
      <c r="E52" s="878">
        <f>IFERROR(ABS(F_Sources_Uses!#REF!),0)</f>
        <v>0</v>
      </c>
      <c r="F52" s="860" t="e">
        <f>IFERROR(IF(F_Sources_Uses!#REF!&gt;=1,F_Sources_Uses!#REF!+(CUMPRINC(F_Sources_Uses!#REF!/12,F_Sources_Uses!#REF!*12,F_Sources_Uses!#REF!,1,12*F$56,0)),IF(F_Sources_Uses!#REF!=0,E52+F30,IF(F$56&lt;=F_Sources_Uses!#REF!,E52*(1+F_Sources_Uses!#REF!),""))),IF(F_Sources_Uses!#REF!=0,E52+F30,IF(F$56&lt;=F_Sources_Uses!#REF!,E52*(1+F_Sources_Uses!#REF!),"")))</f>
        <v>#REF!</v>
      </c>
      <c r="G52" s="859" t="e">
        <f>IFERROR(IF(F_Sources_Uses!#REF!&gt;=1,F_Sources_Uses!#REF!+(CUMPRINC(F_Sources_Uses!#REF!/12,F_Sources_Uses!#REF!*12,F_Sources_Uses!#REF!,1,12*G$56,0)),IF(F_Sources_Uses!#REF!=0,F52+G30,IF(G$56&lt;=F_Sources_Uses!#REF!,F52*(1+F_Sources_Uses!#REF!),""))),IF(F_Sources_Uses!#REF!=0,F52+G30,IF(G$56&lt;=F_Sources_Uses!#REF!,F52*(1+F_Sources_Uses!#REF!),"")))</f>
        <v>#REF!</v>
      </c>
      <c r="H52" s="859" t="e">
        <f>IFERROR(IF(F_Sources_Uses!#REF!&gt;=1,F_Sources_Uses!#REF!+(CUMPRINC(F_Sources_Uses!#REF!/12,F_Sources_Uses!#REF!*12,F_Sources_Uses!#REF!,1,12*H$56,0)),IF(F_Sources_Uses!#REF!=0,G52+H30,IF(H$56&lt;=F_Sources_Uses!#REF!,G52*(1+F_Sources_Uses!#REF!),""))),IF(F_Sources_Uses!#REF!=0,G52+H30,IF(H$56&lt;=F_Sources_Uses!#REF!,G52*(1+F_Sources_Uses!#REF!),"")))</f>
        <v>#REF!</v>
      </c>
      <c r="I52" s="859" t="e">
        <f>IFERROR(IF(F_Sources_Uses!#REF!&gt;=1,F_Sources_Uses!#REF!+(CUMPRINC(F_Sources_Uses!#REF!/12,F_Sources_Uses!#REF!*12,F_Sources_Uses!#REF!,1,12*I$56,0)),IF(F_Sources_Uses!#REF!=0,H52+I30,IF(I$56&lt;=F_Sources_Uses!#REF!,H52*(1+F_Sources_Uses!#REF!),""))),IF(F_Sources_Uses!#REF!=0,H52+I30,IF(I$56&lt;=F_Sources_Uses!#REF!,H52*(1+F_Sources_Uses!#REF!),"")))</f>
        <v>#REF!</v>
      </c>
      <c r="J52" s="859" t="e">
        <f>IFERROR(IF(F_Sources_Uses!#REF!&gt;=1,F_Sources_Uses!#REF!+(CUMPRINC(F_Sources_Uses!#REF!/12,F_Sources_Uses!#REF!*12,F_Sources_Uses!#REF!,1,12*J$56,0)),IF(F_Sources_Uses!#REF!=0,I52+J30,IF(J$56&lt;=F_Sources_Uses!#REF!,I52*(1+F_Sources_Uses!#REF!),""))),IF(F_Sources_Uses!#REF!=0,I52+J30,IF(J$56&lt;=F_Sources_Uses!#REF!,I52*(1+F_Sources_Uses!#REF!),"")))</f>
        <v>#REF!</v>
      </c>
      <c r="K52" s="859" t="e">
        <f>IFERROR(IF(F_Sources_Uses!#REF!&gt;=1,F_Sources_Uses!#REF!+(CUMPRINC(F_Sources_Uses!#REF!/12,F_Sources_Uses!#REF!*12,F_Sources_Uses!#REF!,1,12*K$56,0)),IF(F_Sources_Uses!#REF!=0,J52+K30,IF(K$56&lt;=F_Sources_Uses!#REF!,J52*(1+F_Sources_Uses!#REF!),""))),IF(F_Sources_Uses!#REF!=0,J52+K30,IF(K$56&lt;=F_Sources_Uses!#REF!,J52*(1+F_Sources_Uses!#REF!),"")))</f>
        <v>#REF!</v>
      </c>
      <c r="L52" s="859" t="e">
        <f>IFERROR(IF(F_Sources_Uses!#REF!&gt;=1,F_Sources_Uses!#REF!+(CUMPRINC(F_Sources_Uses!#REF!/12,F_Sources_Uses!#REF!*12,F_Sources_Uses!#REF!,1,12*L$56,0)),IF(F_Sources_Uses!#REF!=0,K52+L30,IF(L$56&lt;=F_Sources_Uses!#REF!,K52*(1+F_Sources_Uses!#REF!),""))),IF(F_Sources_Uses!#REF!=0,K52+L30,IF(L$56&lt;=F_Sources_Uses!#REF!,K52*(1+F_Sources_Uses!#REF!),"")))</f>
        <v>#REF!</v>
      </c>
      <c r="M52" s="859" t="e">
        <f>IFERROR(IF(F_Sources_Uses!#REF!&gt;=1,F_Sources_Uses!#REF!+(CUMPRINC(F_Sources_Uses!#REF!/12,F_Sources_Uses!#REF!*12,F_Sources_Uses!#REF!,1,12*M$56,0)),IF(F_Sources_Uses!#REF!=0,L52+M30,IF(M$56&lt;=F_Sources_Uses!#REF!,L52*(1+F_Sources_Uses!#REF!),""))),IF(F_Sources_Uses!#REF!=0,L52+M30,IF(M$56&lt;=F_Sources_Uses!#REF!,L52*(1+F_Sources_Uses!#REF!),"")))</f>
        <v>#REF!</v>
      </c>
      <c r="N52" s="859" t="e">
        <f>IFERROR(IF(F_Sources_Uses!#REF!&gt;=1,F_Sources_Uses!#REF!+(CUMPRINC(F_Sources_Uses!#REF!/12,F_Sources_Uses!#REF!*12,F_Sources_Uses!#REF!,1,12*N$56,0)),IF(F_Sources_Uses!#REF!=0,M52+N30,IF(N$56&lt;=F_Sources_Uses!#REF!,M52*(1+F_Sources_Uses!#REF!),""))),IF(F_Sources_Uses!#REF!=0,M52+N30,IF(N$56&lt;=F_Sources_Uses!#REF!,M52*(1+F_Sources_Uses!#REF!),"")))</f>
        <v>#REF!</v>
      </c>
      <c r="O52" s="859" t="e">
        <f>IFERROR(IF(F_Sources_Uses!#REF!&gt;=1,F_Sources_Uses!#REF!+(CUMPRINC(F_Sources_Uses!#REF!/12,F_Sources_Uses!#REF!*12,F_Sources_Uses!#REF!,1,12*O$56,0)),IF(F_Sources_Uses!#REF!=0,N52+O30,IF(O$56&lt;=F_Sources_Uses!#REF!,N52*(1+F_Sources_Uses!#REF!),""))),IF(F_Sources_Uses!#REF!=0,N52+O30,IF(O$56&lt;=F_Sources_Uses!#REF!,N52*(1+F_Sources_Uses!#REF!),"")))</f>
        <v>#REF!</v>
      </c>
      <c r="P52" s="859" t="e">
        <f>IFERROR(IF(F_Sources_Uses!#REF!&gt;=1,F_Sources_Uses!#REF!+(CUMPRINC(F_Sources_Uses!#REF!/12,F_Sources_Uses!#REF!*12,F_Sources_Uses!#REF!,1,12*P$56,0)),IF(F_Sources_Uses!#REF!=0,O52+P30,IF(P$56&lt;=F_Sources_Uses!#REF!,O52*(1+F_Sources_Uses!#REF!),""))),IF(F_Sources_Uses!#REF!=0,O52+P30,IF(P$56&lt;=F_Sources_Uses!#REF!,O52*(1+F_Sources_Uses!#REF!),"")))</f>
        <v>#REF!</v>
      </c>
      <c r="Q52" s="859" t="e">
        <f>IFERROR(IF(F_Sources_Uses!#REF!&gt;=1,F_Sources_Uses!#REF!+(CUMPRINC(F_Sources_Uses!#REF!/12,F_Sources_Uses!#REF!*12,F_Sources_Uses!#REF!,1,12*Q$56,0)),IF(F_Sources_Uses!#REF!=0,P52+Q30,IF(Q$56&lt;=F_Sources_Uses!#REF!,P52*(1+F_Sources_Uses!#REF!),""))),IF(F_Sources_Uses!#REF!=0,P52+Q30,IF(Q$56&lt;=F_Sources_Uses!#REF!,P52*(1+F_Sources_Uses!#REF!),"")))</f>
        <v>#REF!</v>
      </c>
      <c r="R52" s="859" t="e">
        <f>IFERROR(IF(F_Sources_Uses!#REF!&gt;=1,F_Sources_Uses!#REF!+(CUMPRINC(F_Sources_Uses!#REF!/12,F_Sources_Uses!#REF!*12,F_Sources_Uses!#REF!,1,12*R$56,0)),IF(F_Sources_Uses!#REF!=0,Q52+R30,IF(R$56&lt;=F_Sources_Uses!#REF!,Q52*(1+F_Sources_Uses!#REF!),""))),IF(F_Sources_Uses!#REF!=0,Q52+R30,IF(R$56&lt;=F_Sources_Uses!#REF!,Q52*(1+F_Sources_Uses!#REF!),"")))</f>
        <v>#REF!</v>
      </c>
      <c r="S52" s="859" t="e">
        <f>IFERROR(IF(F_Sources_Uses!#REF!&gt;=1,F_Sources_Uses!#REF!+(CUMPRINC(F_Sources_Uses!#REF!/12,F_Sources_Uses!#REF!*12,F_Sources_Uses!#REF!,1,12*S$56,0)),IF(F_Sources_Uses!#REF!=0,R52+S30,IF(S$56&lt;=F_Sources_Uses!#REF!,R52*(1+F_Sources_Uses!#REF!),""))),IF(F_Sources_Uses!#REF!=0,R52+S30,IF(S$56&lt;=F_Sources_Uses!#REF!,R52*(1+F_Sources_Uses!#REF!),"")))</f>
        <v>#REF!</v>
      </c>
      <c r="T52" s="859" t="e">
        <f>IFERROR(IF(F_Sources_Uses!#REF!&gt;=1,F_Sources_Uses!#REF!+(CUMPRINC(F_Sources_Uses!#REF!/12,F_Sources_Uses!#REF!*12,F_Sources_Uses!#REF!,1,12*T$56,0)),IF(F_Sources_Uses!#REF!=0,S52+T30,IF(T$56&lt;=F_Sources_Uses!#REF!,S52*(1+F_Sources_Uses!#REF!),""))),IF(F_Sources_Uses!#REF!=0,S52+T30,IF(T$56&lt;=F_Sources_Uses!#REF!,S52*(1+F_Sources_Uses!#REF!),"")))</f>
        <v>#REF!</v>
      </c>
      <c r="U52" s="859" t="e">
        <f>IFERROR(IF(F_Sources_Uses!#REF!&gt;=1,F_Sources_Uses!#REF!+(CUMPRINC(F_Sources_Uses!#REF!/12,F_Sources_Uses!#REF!*12,F_Sources_Uses!#REF!,1,12*U$56,0)),IF(F_Sources_Uses!#REF!=0,T52+U30,IF(U$56&lt;=F_Sources_Uses!#REF!,T52*(1+F_Sources_Uses!#REF!),""))),IF(F_Sources_Uses!#REF!=0,T52+U30,IF(U$56&lt;=F_Sources_Uses!#REF!,T52*(1+F_Sources_Uses!#REF!),"")))</f>
        <v>#REF!</v>
      </c>
      <c r="V52" s="859" t="e">
        <f>IFERROR(IF(F_Sources_Uses!#REF!&gt;=1,F_Sources_Uses!#REF!+(CUMPRINC(F_Sources_Uses!#REF!/12,F_Sources_Uses!#REF!*12,F_Sources_Uses!#REF!,1,12*V$56,0)),IF(F_Sources_Uses!#REF!=0,U52+V30,IF(V$56&lt;=F_Sources_Uses!#REF!,U52*(1+F_Sources_Uses!#REF!),""))),IF(F_Sources_Uses!#REF!=0,U52+V30,IF(V$56&lt;=F_Sources_Uses!#REF!,U52*(1+F_Sources_Uses!#REF!),"")))</f>
        <v>#REF!</v>
      </c>
      <c r="W52" s="859" t="e">
        <f>IFERROR(IF(F_Sources_Uses!#REF!&gt;=1,F_Sources_Uses!#REF!+(CUMPRINC(F_Sources_Uses!#REF!/12,F_Sources_Uses!#REF!*12,F_Sources_Uses!#REF!,1,12*W$56,0)),IF(F_Sources_Uses!#REF!=0,V52+W30,IF(W$56&lt;=F_Sources_Uses!#REF!,V52*(1+F_Sources_Uses!#REF!),""))),IF(F_Sources_Uses!#REF!=0,V52+W30,IF(W$56&lt;=F_Sources_Uses!#REF!,V52*(1+F_Sources_Uses!#REF!),"")))</f>
        <v>#REF!</v>
      </c>
      <c r="X52" s="859" t="e">
        <f>IFERROR(IF(F_Sources_Uses!#REF!&gt;=1,F_Sources_Uses!#REF!+(CUMPRINC(F_Sources_Uses!#REF!/12,F_Sources_Uses!#REF!*12,F_Sources_Uses!#REF!,1,12*X$56,0)),IF(F_Sources_Uses!#REF!=0,W52+X30,IF(X$56&lt;=F_Sources_Uses!#REF!,W52*(1+F_Sources_Uses!#REF!),""))),IF(F_Sources_Uses!#REF!=0,W52+X30,IF(X$56&lt;=F_Sources_Uses!#REF!,W52*(1+F_Sources_Uses!#REF!),"")))</f>
        <v>#REF!</v>
      </c>
      <c r="Y52" s="859" t="e">
        <f>IFERROR(IF(F_Sources_Uses!#REF!&gt;=1,F_Sources_Uses!#REF!+(CUMPRINC(F_Sources_Uses!#REF!/12,F_Sources_Uses!#REF!*12,F_Sources_Uses!#REF!,1,12*Y$56,0)),IF(F_Sources_Uses!#REF!=0,X52+Y30,IF(Y$56&lt;=F_Sources_Uses!#REF!,X52*(1+F_Sources_Uses!#REF!),""))),IF(F_Sources_Uses!#REF!=0,X52+Y30,IF(Y$56&lt;=F_Sources_Uses!#REF!,X52*(1+F_Sources_Uses!#REF!),"")))</f>
        <v>#REF!</v>
      </c>
      <c r="Z52" s="859" t="e">
        <f>IFERROR(IF(F_Sources_Uses!#REF!&gt;=1,F_Sources_Uses!#REF!+(CUMPRINC(F_Sources_Uses!#REF!/12,F_Sources_Uses!#REF!*12,F_Sources_Uses!#REF!,1,12*Z$56,0)),IF(F_Sources_Uses!#REF!=0,Y52+Z30,IF(Z$56&lt;=F_Sources_Uses!#REF!,Y52*(1+F_Sources_Uses!#REF!),""))),IF(F_Sources_Uses!#REF!=0,Y52+Z30,IF(Z$56&lt;=F_Sources_Uses!#REF!,Y52*(1+F_Sources_Uses!#REF!),"")))</f>
        <v>#REF!</v>
      </c>
      <c r="AA52" s="859" t="e">
        <f>IFERROR(IF(F_Sources_Uses!#REF!&gt;=1,F_Sources_Uses!#REF!+(CUMPRINC(F_Sources_Uses!#REF!/12,F_Sources_Uses!#REF!*12,F_Sources_Uses!#REF!,1,12*AA$56,0)),IF(F_Sources_Uses!#REF!=0,Z52+AA30,IF(AA$56&lt;=F_Sources_Uses!#REF!,Z52*(1+F_Sources_Uses!#REF!),""))),IF(F_Sources_Uses!#REF!=0,Z52+AA30,IF(AA$56&lt;=F_Sources_Uses!#REF!,Z52*(1+F_Sources_Uses!#REF!),"")))</f>
        <v>#REF!</v>
      </c>
      <c r="AB52" s="859" t="e">
        <f>IFERROR(IF(F_Sources_Uses!#REF!&gt;=1,F_Sources_Uses!#REF!+(CUMPRINC(F_Sources_Uses!#REF!/12,F_Sources_Uses!#REF!*12,F_Sources_Uses!#REF!,1,12*AB$56,0)),IF(F_Sources_Uses!#REF!=0,AA52+AB30,IF(AB$56&lt;=F_Sources_Uses!#REF!,AA52*(1+F_Sources_Uses!#REF!),""))),IF(F_Sources_Uses!#REF!=0,AA52+AB30,IF(AB$56&lt;=F_Sources_Uses!#REF!,AA52*(1+F_Sources_Uses!#REF!),"")))</f>
        <v>#REF!</v>
      </c>
      <c r="AC52" s="859" t="e">
        <f>IFERROR(IF(F_Sources_Uses!#REF!&gt;=1,F_Sources_Uses!#REF!+(CUMPRINC(F_Sources_Uses!#REF!/12,F_Sources_Uses!#REF!*12,F_Sources_Uses!#REF!,1,12*AC$56,0)),IF(F_Sources_Uses!#REF!=0,AB52+AC30,IF(AC$56&lt;=F_Sources_Uses!#REF!,AB52*(1+F_Sources_Uses!#REF!),""))),IF(F_Sources_Uses!#REF!=0,AB52+AC30,IF(AC$56&lt;=F_Sources_Uses!#REF!,AB52*(1+F_Sources_Uses!#REF!),"")))</f>
        <v>#REF!</v>
      </c>
      <c r="AD52" s="859" t="e">
        <f>IFERROR(IF(F_Sources_Uses!#REF!&gt;=1,F_Sources_Uses!#REF!+(CUMPRINC(F_Sources_Uses!#REF!/12,F_Sources_Uses!#REF!*12,F_Sources_Uses!#REF!,1,12*AD$56,0)),IF(F_Sources_Uses!#REF!=0,AC52+AD30,IF(AD$56&lt;=F_Sources_Uses!#REF!,AC52*(1+F_Sources_Uses!#REF!),""))),IF(F_Sources_Uses!#REF!=0,AC52+AD30,IF(AD$56&lt;=F_Sources_Uses!#REF!,AC52*(1+F_Sources_Uses!#REF!),"")))</f>
        <v>#REF!</v>
      </c>
      <c r="AE52" s="859" t="e">
        <f>IFERROR(IF(F_Sources_Uses!#REF!&gt;=1,F_Sources_Uses!#REF!+(CUMPRINC(F_Sources_Uses!#REF!/12,F_Sources_Uses!#REF!*12,F_Sources_Uses!#REF!,1,12*AE$56,0)),IF(F_Sources_Uses!#REF!=0,AD52+AE30,IF(AE$56&lt;=F_Sources_Uses!#REF!,AD52*(1+F_Sources_Uses!#REF!),""))),IF(F_Sources_Uses!#REF!=0,AD52+AE30,IF(AE$56&lt;=F_Sources_Uses!#REF!,AD52*(1+F_Sources_Uses!#REF!),"")))</f>
        <v>#REF!</v>
      </c>
      <c r="AF52" s="859" t="e">
        <f>IFERROR(IF(F_Sources_Uses!#REF!&gt;=1,F_Sources_Uses!#REF!+(CUMPRINC(F_Sources_Uses!#REF!/12,F_Sources_Uses!#REF!*12,F_Sources_Uses!#REF!,1,12*AF$56,0)),IF(F_Sources_Uses!#REF!=0,AE52+AF30,IF(AF$56&lt;=F_Sources_Uses!#REF!,AE52*(1+F_Sources_Uses!#REF!),""))),IF(F_Sources_Uses!#REF!=0,AE52+AF30,IF(AF$56&lt;=F_Sources_Uses!#REF!,AE52*(1+F_Sources_Uses!#REF!),"")))</f>
        <v>#REF!</v>
      </c>
      <c r="AG52" s="859" t="e">
        <f>IFERROR(IF(F_Sources_Uses!#REF!&gt;=1,F_Sources_Uses!#REF!+(CUMPRINC(F_Sources_Uses!#REF!/12,F_Sources_Uses!#REF!*12,F_Sources_Uses!#REF!,1,12*AG$56,0)),IF(F_Sources_Uses!#REF!=0,AF52+AG30,IF(AG$56&lt;=F_Sources_Uses!#REF!,AF52*(1+F_Sources_Uses!#REF!),""))),IF(F_Sources_Uses!#REF!=0,AF52+AG30,IF(AG$56&lt;=F_Sources_Uses!#REF!,AF52*(1+F_Sources_Uses!#REF!),"")))</f>
        <v>#REF!</v>
      </c>
      <c r="AH52" s="859" t="e">
        <f>IFERROR(IF(F_Sources_Uses!#REF!&gt;=1,F_Sources_Uses!#REF!+(CUMPRINC(F_Sources_Uses!#REF!/12,F_Sources_Uses!#REF!*12,F_Sources_Uses!#REF!,1,12*AH$56,0)),IF(F_Sources_Uses!#REF!=0,AG52+AH30,IF(AH$56&lt;=F_Sources_Uses!#REF!,AG52*(1+F_Sources_Uses!#REF!),""))),IF(F_Sources_Uses!#REF!=0,AG52+AH30,IF(AH$56&lt;=F_Sources_Uses!#REF!,AG52*(1+F_Sources_Uses!#REF!),"")))</f>
        <v>#REF!</v>
      </c>
      <c r="AI52" s="859" t="e">
        <f>IFERROR(IF(F_Sources_Uses!#REF!&gt;=1,F_Sources_Uses!#REF!+(CUMPRINC(F_Sources_Uses!#REF!/12,F_Sources_Uses!#REF!*12,F_Sources_Uses!#REF!,1,12*AI$56,0)),IF(F_Sources_Uses!#REF!=0,AH52+AI30,IF(AI$56&lt;=F_Sources_Uses!#REF!,AH52*(1+F_Sources_Uses!#REF!),""))),IF(F_Sources_Uses!#REF!=0,AH52+AI30,IF(AI$56&lt;=F_Sources_Uses!#REF!,AH52*(1+F_Sources_Uses!#REF!),"")))</f>
        <v>#REF!</v>
      </c>
      <c r="AJ52" s="859" t="e">
        <f>IFERROR(IF(F_Sources_Uses!#REF!&gt;=1,F_Sources_Uses!#REF!+(CUMPRINC(F_Sources_Uses!#REF!/12,F_Sources_Uses!#REF!*12,F_Sources_Uses!#REF!,1,12*AJ$56,0)),IF(F_Sources_Uses!#REF!=0,AI52+AJ30,IF(AJ$56&lt;=F_Sources_Uses!#REF!,AI52*(1+F_Sources_Uses!#REF!),""))),IF(F_Sources_Uses!#REF!=0,AI52+AJ30,IF(AJ$56&lt;=F_Sources_Uses!#REF!,AI52*(1+F_Sources_Uses!#REF!),"")))</f>
        <v>#REF!</v>
      </c>
      <c r="AK52" s="859" t="e">
        <f>IFERROR(IF(F_Sources_Uses!#REF!&gt;=1,F_Sources_Uses!#REF!+(CUMPRINC(F_Sources_Uses!#REF!/12,F_Sources_Uses!#REF!*12,F_Sources_Uses!#REF!,1,12*AK$56,0)),IF(F_Sources_Uses!#REF!=0,AJ52+AK30,IF(AK$56&lt;=F_Sources_Uses!#REF!,AJ52*(1+F_Sources_Uses!#REF!),""))),IF(F_Sources_Uses!#REF!=0,AJ52+AK30,IF(AK$56&lt;=F_Sources_Uses!#REF!,AJ52*(1+F_Sources_Uses!#REF!),"")))</f>
        <v>#REF!</v>
      </c>
      <c r="AL52" s="859" t="e">
        <f>IFERROR(IF(F_Sources_Uses!#REF!&gt;=1,F_Sources_Uses!#REF!+(CUMPRINC(F_Sources_Uses!#REF!/12,F_Sources_Uses!#REF!*12,F_Sources_Uses!#REF!,1,12*AL$56,0)),IF(F_Sources_Uses!#REF!=0,AK52+AL30,IF(AL$56&lt;=F_Sources_Uses!#REF!,AK52*(1+F_Sources_Uses!#REF!),""))),IF(F_Sources_Uses!#REF!=0,AK52+AL30,IF(AL$56&lt;=F_Sources_Uses!#REF!,AK52*(1+F_Sources_Uses!#REF!),"")))</f>
        <v>#REF!</v>
      </c>
      <c r="AM52" s="859" t="e">
        <f>IFERROR(IF(F_Sources_Uses!#REF!&gt;=1,F_Sources_Uses!#REF!+(CUMPRINC(F_Sources_Uses!#REF!/12,F_Sources_Uses!#REF!*12,F_Sources_Uses!#REF!,1,12*AM$56,0)),IF(F_Sources_Uses!#REF!=0,AL52+AM30,IF(AM$56&lt;=F_Sources_Uses!#REF!,AL52*(1+F_Sources_Uses!#REF!),""))),IF(F_Sources_Uses!#REF!=0,AL52+AM30,IF(AM$56&lt;=F_Sources_Uses!#REF!,AL52*(1+F_Sources_Uses!#REF!),"")))</f>
        <v>#REF!</v>
      </c>
      <c r="AN52" s="859" t="e">
        <f>IFERROR(IF(F_Sources_Uses!#REF!&gt;=1,F_Sources_Uses!#REF!+(CUMPRINC(F_Sources_Uses!#REF!/12,F_Sources_Uses!#REF!*12,F_Sources_Uses!#REF!,1,12*AN$56,0)),IF(F_Sources_Uses!#REF!=0,AM52+AN30,IF(AN$56&lt;=F_Sources_Uses!#REF!,AM52*(1+F_Sources_Uses!#REF!),""))),IF(F_Sources_Uses!#REF!=0,AM52+AN30,IF(AN$56&lt;=F_Sources_Uses!#REF!,AM52*(1+F_Sources_Uses!#REF!),"")))</f>
        <v>#REF!</v>
      </c>
      <c r="AO52" s="859" t="e">
        <f>IFERROR(IF(F_Sources_Uses!#REF!&gt;=1,F_Sources_Uses!#REF!+(CUMPRINC(F_Sources_Uses!#REF!/12,F_Sources_Uses!#REF!*12,F_Sources_Uses!#REF!,1,12*AO$56,0)),IF(F_Sources_Uses!#REF!=0,AN52+AO30,IF(AO$56&lt;=F_Sources_Uses!#REF!,AN52*(1+F_Sources_Uses!#REF!),""))),IF(F_Sources_Uses!#REF!=0,AN52+AO30,IF(AO$56&lt;=F_Sources_Uses!#REF!,AN52*(1+F_Sources_Uses!#REF!),"")))</f>
        <v>#REF!</v>
      </c>
      <c r="AP52" s="859" t="e">
        <f>IFERROR(IF(F_Sources_Uses!#REF!&gt;=1,F_Sources_Uses!#REF!+(CUMPRINC(F_Sources_Uses!#REF!/12,F_Sources_Uses!#REF!*12,F_Sources_Uses!#REF!,1,12*AP$56,0)),IF(F_Sources_Uses!#REF!=0,AO52+AP30,IF(AP$56&lt;=F_Sources_Uses!#REF!,AO52*(1+F_Sources_Uses!#REF!),""))),IF(F_Sources_Uses!#REF!=0,AO52+AP30,IF(AP$56&lt;=F_Sources_Uses!#REF!,AO52*(1+F_Sources_Uses!#REF!),"")))</f>
        <v>#REF!</v>
      </c>
      <c r="AQ52" s="859" t="e">
        <f>IFERROR(IF(F_Sources_Uses!#REF!&gt;=1,F_Sources_Uses!#REF!+(CUMPRINC(F_Sources_Uses!#REF!/12,F_Sources_Uses!#REF!*12,F_Sources_Uses!#REF!,1,12*AQ$56,0)),IF(F_Sources_Uses!#REF!=0,AP52+AQ30,IF(AQ$56&lt;=F_Sources_Uses!#REF!,AP52*(1+F_Sources_Uses!#REF!),""))),IF(F_Sources_Uses!#REF!=0,AP52+AQ30,IF(AQ$56&lt;=F_Sources_Uses!#REF!,AP52*(1+F_Sources_Uses!#REF!),"")))</f>
        <v>#REF!</v>
      </c>
      <c r="AR52" s="859" t="e">
        <f>IFERROR(IF(F_Sources_Uses!#REF!&gt;=1,F_Sources_Uses!#REF!+(CUMPRINC(F_Sources_Uses!#REF!/12,F_Sources_Uses!#REF!*12,F_Sources_Uses!#REF!,1,12*AR$56,0)),IF(F_Sources_Uses!#REF!=0,AQ52+AR30,IF(AR$56&lt;=F_Sources_Uses!#REF!,AQ52*(1+F_Sources_Uses!#REF!),""))),IF(F_Sources_Uses!#REF!=0,AQ52+AR30,IF(AR$56&lt;=F_Sources_Uses!#REF!,AQ52*(1+F_Sources_Uses!#REF!),"")))</f>
        <v>#REF!</v>
      </c>
      <c r="AS52" s="859" t="e">
        <f>IFERROR(IF(F_Sources_Uses!#REF!&gt;=1,F_Sources_Uses!#REF!+(CUMPRINC(F_Sources_Uses!#REF!/12,F_Sources_Uses!#REF!*12,F_Sources_Uses!#REF!,1,12*AS$56,0)),IF(F_Sources_Uses!#REF!=0,AR52+AS30,IF(AS$56&lt;=F_Sources_Uses!#REF!,AR52*(1+F_Sources_Uses!#REF!),""))),IF(F_Sources_Uses!#REF!=0,AR52+AS30,IF(AS$56&lt;=F_Sources_Uses!#REF!,AR52*(1+F_Sources_Uses!#REF!),"")))</f>
        <v>#REF!</v>
      </c>
    </row>
    <row r="53" spans="2:45" x14ac:dyDescent="0.2">
      <c r="B53" s="854" t="s">
        <v>679</v>
      </c>
      <c r="C53" s="855"/>
      <c r="D53" s="879" t="e">
        <f>IF(F_Sources_Uses!#REF!="","",F_Sources_Uses!#REF!)</f>
        <v>#REF!</v>
      </c>
      <c r="E53" s="878">
        <f>IFERROR(ABS(F_Sources_Uses!#REF!),0)</f>
        <v>0</v>
      </c>
      <c r="F53" s="860" t="e">
        <f>IFERROR(IF(F_Sources_Uses!#REF!&gt;=1,F_Sources_Uses!#REF!+(CUMPRINC(F_Sources_Uses!#REF!/12,F_Sources_Uses!#REF!*12,F_Sources_Uses!#REF!,1,12*F$56,0)),IF(F_Sources_Uses!#REF!=0,E53+F31,IF(F$56&lt;=F_Sources_Uses!#REF!,E53*(1+F_Sources_Uses!#REF!),""))),IF(F_Sources_Uses!#REF!=0,E53+F31,IF(F$56&lt;=F_Sources_Uses!#REF!,E53*(1+F_Sources_Uses!#REF!),"")))</f>
        <v>#REF!</v>
      </c>
      <c r="G53" s="859" t="e">
        <f>IFERROR(IF(F_Sources_Uses!#REF!&gt;=1,F_Sources_Uses!#REF!+(CUMPRINC(F_Sources_Uses!#REF!/12,F_Sources_Uses!#REF!*12,F_Sources_Uses!#REF!,1,12*G$56,0)),IF(F_Sources_Uses!#REF!=0,F53+G31,IF(G$56&lt;=F_Sources_Uses!#REF!,F53*(1+F_Sources_Uses!#REF!),""))),IF(F_Sources_Uses!#REF!=0,F53+G31,IF(G$56&lt;=F_Sources_Uses!#REF!,F53*(1+F_Sources_Uses!#REF!),"")))</f>
        <v>#REF!</v>
      </c>
      <c r="H53" s="859" t="e">
        <f>IFERROR(IF(F_Sources_Uses!#REF!&gt;=1,F_Sources_Uses!#REF!+(CUMPRINC(F_Sources_Uses!#REF!/12,F_Sources_Uses!#REF!*12,F_Sources_Uses!#REF!,1,12*H$56,0)),IF(F_Sources_Uses!#REF!=0,G53+H31,IF(H$56&lt;=F_Sources_Uses!#REF!,G53*(1+F_Sources_Uses!#REF!),""))),IF(F_Sources_Uses!#REF!=0,G53+H31,IF(H$56&lt;=F_Sources_Uses!#REF!,G53*(1+F_Sources_Uses!#REF!),"")))</f>
        <v>#REF!</v>
      </c>
      <c r="I53" s="859" t="e">
        <f>IFERROR(IF(F_Sources_Uses!#REF!&gt;=1,F_Sources_Uses!#REF!+(CUMPRINC(F_Sources_Uses!#REF!/12,F_Sources_Uses!#REF!*12,F_Sources_Uses!#REF!,1,12*I$56,0)),IF(F_Sources_Uses!#REF!=0,H53+I31,IF(I$56&lt;=F_Sources_Uses!#REF!,H53*(1+F_Sources_Uses!#REF!),""))),IF(F_Sources_Uses!#REF!=0,H53+I31,IF(I$56&lt;=F_Sources_Uses!#REF!,H53*(1+F_Sources_Uses!#REF!),"")))</f>
        <v>#REF!</v>
      </c>
      <c r="J53" s="859" t="e">
        <f>IFERROR(IF(F_Sources_Uses!#REF!&gt;=1,F_Sources_Uses!#REF!+(CUMPRINC(F_Sources_Uses!#REF!/12,F_Sources_Uses!#REF!*12,F_Sources_Uses!#REF!,1,12*J$56,0)),IF(F_Sources_Uses!#REF!=0,I53+J31,IF(J$56&lt;=F_Sources_Uses!#REF!,I53*(1+F_Sources_Uses!#REF!),""))),IF(F_Sources_Uses!#REF!=0,I53+J31,IF(J$56&lt;=F_Sources_Uses!#REF!,I53*(1+F_Sources_Uses!#REF!),"")))</f>
        <v>#REF!</v>
      </c>
      <c r="K53" s="859" t="e">
        <f>IFERROR(IF(F_Sources_Uses!#REF!&gt;=1,F_Sources_Uses!#REF!+(CUMPRINC(F_Sources_Uses!#REF!/12,F_Sources_Uses!#REF!*12,F_Sources_Uses!#REF!,1,12*K$56,0)),IF(F_Sources_Uses!#REF!=0,J53+K31,IF(K$56&lt;=F_Sources_Uses!#REF!,J53*(1+F_Sources_Uses!#REF!),""))),IF(F_Sources_Uses!#REF!=0,J53+K31,IF(K$56&lt;=F_Sources_Uses!#REF!,J53*(1+F_Sources_Uses!#REF!),"")))</f>
        <v>#REF!</v>
      </c>
      <c r="L53" s="859" t="e">
        <f>IFERROR(IF(F_Sources_Uses!#REF!&gt;=1,F_Sources_Uses!#REF!+(CUMPRINC(F_Sources_Uses!#REF!/12,F_Sources_Uses!#REF!*12,F_Sources_Uses!#REF!,1,12*L$56,0)),IF(F_Sources_Uses!#REF!=0,K53+L31,IF(L$56&lt;=F_Sources_Uses!#REF!,K53*(1+F_Sources_Uses!#REF!),""))),IF(F_Sources_Uses!#REF!=0,K53+L31,IF(L$56&lt;=F_Sources_Uses!#REF!,K53*(1+F_Sources_Uses!#REF!),"")))</f>
        <v>#REF!</v>
      </c>
      <c r="M53" s="859" t="e">
        <f>IFERROR(IF(F_Sources_Uses!#REF!&gt;=1,F_Sources_Uses!#REF!+(CUMPRINC(F_Sources_Uses!#REF!/12,F_Sources_Uses!#REF!*12,F_Sources_Uses!#REF!,1,12*M$56,0)),IF(F_Sources_Uses!#REF!=0,L53+M31,IF(M$56&lt;=F_Sources_Uses!#REF!,L53*(1+F_Sources_Uses!#REF!),""))),IF(F_Sources_Uses!#REF!=0,L53+M31,IF(M$56&lt;=F_Sources_Uses!#REF!,L53*(1+F_Sources_Uses!#REF!),"")))</f>
        <v>#REF!</v>
      </c>
      <c r="N53" s="859" t="e">
        <f>IFERROR(IF(F_Sources_Uses!#REF!&gt;=1,F_Sources_Uses!#REF!+(CUMPRINC(F_Sources_Uses!#REF!/12,F_Sources_Uses!#REF!*12,F_Sources_Uses!#REF!,1,12*N$56,0)),IF(F_Sources_Uses!#REF!=0,M53+N31,IF(N$56&lt;=F_Sources_Uses!#REF!,M53*(1+F_Sources_Uses!#REF!),""))),IF(F_Sources_Uses!#REF!=0,M53+N31,IF(N$56&lt;=F_Sources_Uses!#REF!,M53*(1+F_Sources_Uses!#REF!),"")))</f>
        <v>#REF!</v>
      </c>
      <c r="O53" s="859" t="e">
        <f>IFERROR(IF(F_Sources_Uses!#REF!&gt;=1,F_Sources_Uses!#REF!+(CUMPRINC(F_Sources_Uses!#REF!/12,F_Sources_Uses!#REF!*12,F_Sources_Uses!#REF!,1,12*O$56,0)),IF(F_Sources_Uses!#REF!=0,N53+O31,IF(O$56&lt;=F_Sources_Uses!#REF!,N53*(1+F_Sources_Uses!#REF!),""))),IF(F_Sources_Uses!#REF!=0,N53+O31,IF(O$56&lt;=F_Sources_Uses!#REF!,N53*(1+F_Sources_Uses!#REF!),"")))</f>
        <v>#REF!</v>
      </c>
      <c r="P53" s="859" t="e">
        <f>IFERROR(IF(F_Sources_Uses!#REF!&gt;=1,F_Sources_Uses!#REF!+(CUMPRINC(F_Sources_Uses!#REF!/12,F_Sources_Uses!#REF!*12,F_Sources_Uses!#REF!,1,12*P$56,0)),IF(F_Sources_Uses!#REF!=0,O53+P31,IF(P$56&lt;=F_Sources_Uses!#REF!,O53*(1+F_Sources_Uses!#REF!),""))),IF(F_Sources_Uses!#REF!=0,O53+P31,IF(P$56&lt;=F_Sources_Uses!#REF!,O53*(1+F_Sources_Uses!#REF!),"")))</f>
        <v>#REF!</v>
      </c>
      <c r="Q53" s="859" t="e">
        <f>IFERROR(IF(F_Sources_Uses!#REF!&gt;=1,F_Sources_Uses!#REF!+(CUMPRINC(F_Sources_Uses!#REF!/12,F_Sources_Uses!#REF!*12,F_Sources_Uses!#REF!,1,12*Q$56,0)),IF(F_Sources_Uses!#REF!=0,P53+Q31,IF(Q$56&lt;=F_Sources_Uses!#REF!,P53*(1+F_Sources_Uses!#REF!),""))),IF(F_Sources_Uses!#REF!=0,P53+Q31,IF(Q$56&lt;=F_Sources_Uses!#REF!,P53*(1+F_Sources_Uses!#REF!),"")))</f>
        <v>#REF!</v>
      </c>
      <c r="R53" s="859" t="e">
        <f>IFERROR(IF(F_Sources_Uses!#REF!&gt;=1,F_Sources_Uses!#REF!+(CUMPRINC(F_Sources_Uses!#REF!/12,F_Sources_Uses!#REF!*12,F_Sources_Uses!#REF!,1,12*R$56,0)),IF(F_Sources_Uses!#REF!=0,Q53+R31,IF(R$56&lt;=F_Sources_Uses!#REF!,Q53*(1+F_Sources_Uses!#REF!),""))),IF(F_Sources_Uses!#REF!=0,Q53+R31,IF(R$56&lt;=F_Sources_Uses!#REF!,Q53*(1+F_Sources_Uses!#REF!),"")))</f>
        <v>#REF!</v>
      </c>
      <c r="S53" s="859" t="e">
        <f>IFERROR(IF(F_Sources_Uses!#REF!&gt;=1,F_Sources_Uses!#REF!+(CUMPRINC(F_Sources_Uses!#REF!/12,F_Sources_Uses!#REF!*12,F_Sources_Uses!#REF!,1,12*S$56,0)),IF(F_Sources_Uses!#REF!=0,R53+S31,IF(S$56&lt;=F_Sources_Uses!#REF!,R53*(1+F_Sources_Uses!#REF!),""))),IF(F_Sources_Uses!#REF!=0,R53+S31,IF(S$56&lt;=F_Sources_Uses!#REF!,R53*(1+F_Sources_Uses!#REF!),"")))</f>
        <v>#REF!</v>
      </c>
      <c r="T53" s="859" t="e">
        <f>IFERROR(IF(F_Sources_Uses!#REF!&gt;=1,F_Sources_Uses!#REF!+(CUMPRINC(F_Sources_Uses!#REF!/12,F_Sources_Uses!#REF!*12,F_Sources_Uses!#REF!,1,12*T$56,0)),IF(F_Sources_Uses!#REF!=0,S53+T31,IF(T$56&lt;=F_Sources_Uses!#REF!,S53*(1+F_Sources_Uses!#REF!),""))),IF(F_Sources_Uses!#REF!=0,S53+T31,IF(T$56&lt;=F_Sources_Uses!#REF!,S53*(1+F_Sources_Uses!#REF!),"")))</f>
        <v>#REF!</v>
      </c>
      <c r="U53" s="859" t="e">
        <f>IFERROR(IF(F_Sources_Uses!#REF!&gt;=1,F_Sources_Uses!#REF!+(CUMPRINC(F_Sources_Uses!#REF!/12,F_Sources_Uses!#REF!*12,F_Sources_Uses!#REF!,1,12*U$56,0)),IF(F_Sources_Uses!#REF!=0,T53+U31,IF(U$56&lt;=F_Sources_Uses!#REF!,T53*(1+F_Sources_Uses!#REF!),""))),IF(F_Sources_Uses!#REF!=0,T53+U31,IF(U$56&lt;=F_Sources_Uses!#REF!,T53*(1+F_Sources_Uses!#REF!),"")))</f>
        <v>#REF!</v>
      </c>
      <c r="V53" s="859" t="e">
        <f>IFERROR(IF(F_Sources_Uses!#REF!&gt;=1,F_Sources_Uses!#REF!+(CUMPRINC(F_Sources_Uses!#REF!/12,F_Sources_Uses!#REF!*12,F_Sources_Uses!#REF!,1,12*V$56,0)),IF(F_Sources_Uses!#REF!=0,U53+V31,IF(V$56&lt;=F_Sources_Uses!#REF!,U53*(1+F_Sources_Uses!#REF!),""))),IF(F_Sources_Uses!#REF!=0,U53+V31,IF(V$56&lt;=F_Sources_Uses!#REF!,U53*(1+F_Sources_Uses!#REF!),"")))</f>
        <v>#REF!</v>
      </c>
      <c r="W53" s="859" t="e">
        <f>IFERROR(IF(F_Sources_Uses!#REF!&gt;=1,F_Sources_Uses!#REF!+(CUMPRINC(F_Sources_Uses!#REF!/12,F_Sources_Uses!#REF!*12,F_Sources_Uses!#REF!,1,12*W$56,0)),IF(F_Sources_Uses!#REF!=0,V53+W31,IF(W$56&lt;=F_Sources_Uses!#REF!,V53*(1+F_Sources_Uses!#REF!),""))),IF(F_Sources_Uses!#REF!=0,V53+W31,IF(W$56&lt;=F_Sources_Uses!#REF!,V53*(1+F_Sources_Uses!#REF!),"")))</f>
        <v>#REF!</v>
      </c>
      <c r="X53" s="859" t="e">
        <f>IFERROR(IF(F_Sources_Uses!#REF!&gt;=1,F_Sources_Uses!#REF!+(CUMPRINC(F_Sources_Uses!#REF!/12,F_Sources_Uses!#REF!*12,F_Sources_Uses!#REF!,1,12*X$56,0)),IF(F_Sources_Uses!#REF!=0,W53+X31,IF(X$56&lt;=F_Sources_Uses!#REF!,W53*(1+F_Sources_Uses!#REF!),""))),IF(F_Sources_Uses!#REF!=0,W53+X31,IF(X$56&lt;=F_Sources_Uses!#REF!,W53*(1+F_Sources_Uses!#REF!),"")))</f>
        <v>#REF!</v>
      </c>
      <c r="Y53" s="859" t="e">
        <f>IFERROR(IF(F_Sources_Uses!#REF!&gt;=1,F_Sources_Uses!#REF!+(CUMPRINC(F_Sources_Uses!#REF!/12,F_Sources_Uses!#REF!*12,F_Sources_Uses!#REF!,1,12*Y$56,0)),IF(F_Sources_Uses!#REF!=0,X53+Y31,IF(Y$56&lt;=F_Sources_Uses!#REF!,X53*(1+F_Sources_Uses!#REF!),""))),IF(F_Sources_Uses!#REF!=0,X53+Y31,IF(Y$56&lt;=F_Sources_Uses!#REF!,X53*(1+F_Sources_Uses!#REF!),"")))</f>
        <v>#REF!</v>
      </c>
      <c r="Z53" s="859" t="e">
        <f>IFERROR(IF(F_Sources_Uses!#REF!&gt;=1,F_Sources_Uses!#REF!+(CUMPRINC(F_Sources_Uses!#REF!/12,F_Sources_Uses!#REF!*12,F_Sources_Uses!#REF!,1,12*Z$56,0)),IF(F_Sources_Uses!#REF!=0,Y53+Z31,IF(Z$56&lt;=F_Sources_Uses!#REF!,Y53*(1+F_Sources_Uses!#REF!),""))),IF(F_Sources_Uses!#REF!=0,Y53+Z31,IF(Z$56&lt;=F_Sources_Uses!#REF!,Y53*(1+F_Sources_Uses!#REF!),"")))</f>
        <v>#REF!</v>
      </c>
      <c r="AA53" s="859" t="e">
        <f>IFERROR(IF(F_Sources_Uses!#REF!&gt;=1,F_Sources_Uses!#REF!+(CUMPRINC(F_Sources_Uses!#REF!/12,F_Sources_Uses!#REF!*12,F_Sources_Uses!#REF!,1,12*AA$56,0)),IF(F_Sources_Uses!#REF!=0,Z53+AA31,IF(AA$56&lt;=F_Sources_Uses!#REF!,Z53*(1+F_Sources_Uses!#REF!),""))),IF(F_Sources_Uses!#REF!=0,Z53+AA31,IF(AA$56&lt;=F_Sources_Uses!#REF!,Z53*(1+F_Sources_Uses!#REF!),"")))</f>
        <v>#REF!</v>
      </c>
      <c r="AB53" s="859" t="e">
        <f>IFERROR(IF(F_Sources_Uses!#REF!&gt;=1,F_Sources_Uses!#REF!+(CUMPRINC(F_Sources_Uses!#REF!/12,F_Sources_Uses!#REF!*12,F_Sources_Uses!#REF!,1,12*AB$56,0)),IF(F_Sources_Uses!#REF!=0,AA53+AB31,IF(AB$56&lt;=F_Sources_Uses!#REF!,AA53*(1+F_Sources_Uses!#REF!),""))),IF(F_Sources_Uses!#REF!=0,AA53+AB31,IF(AB$56&lt;=F_Sources_Uses!#REF!,AA53*(1+F_Sources_Uses!#REF!),"")))</f>
        <v>#REF!</v>
      </c>
      <c r="AC53" s="859" t="e">
        <f>IFERROR(IF(F_Sources_Uses!#REF!&gt;=1,F_Sources_Uses!#REF!+(CUMPRINC(F_Sources_Uses!#REF!/12,F_Sources_Uses!#REF!*12,F_Sources_Uses!#REF!,1,12*AC$56,0)),IF(F_Sources_Uses!#REF!=0,AB53+AC31,IF(AC$56&lt;=F_Sources_Uses!#REF!,AB53*(1+F_Sources_Uses!#REF!),""))),IF(F_Sources_Uses!#REF!=0,AB53+AC31,IF(AC$56&lt;=F_Sources_Uses!#REF!,AB53*(1+F_Sources_Uses!#REF!),"")))</f>
        <v>#REF!</v>
      </c>
      <c r="AD53" s="859" t="e">
        <f>IFERROR(IF(F_Sources_Uses!#REF!&gt;=1,F_Sources_Uses!#REF!+(CUMPRINC(F_Sources_Uses!#REF!/12,F_Sources_Uses!#REF!*12,F_Sources_Uses!#REF!,1,12*AD$56,0)),IF(F_Sources_Uses!#REF!=0,AC53+AD31,IF(AD$56&lt;=F_Sources_Uses!#REF!,AC53*(1+F_Sources_Uses!#REF!),""))),IF(F_Sources_Uses!#REF!=0,AC53+AD31,IF(AD$56&lt;=F_Sources_Uses!#REF!,AC53*(1+F_Sources_Uses!#REF!),"")))</f>
        <v>#REF!</v>
      </c>
      <c r="AE53" s="859" t="e">
        <f>IFERROR(IF(F_Sources_Uses!#REF!&gt;=1,F_Sources_Uses!#REF!+(CUMPRINC(F_Sources_Uses!#REF!/12,F_Sources_Uses!#REF!*12,F_Sources_Uses!#REF!,1,12*AE$56,0)),IF(F_Sources_Uses!#REF!=0,AD53+AE31,IF(AE$56&lt;=F_Sources_Uses!#REF!,AD53*(1+F_Sources_Uses!#REF!),""))),IF(F_Sources_Uses!#REF!=0,AD53+AE31,IF(AE$56&lt;=F_Sources_Uses!#REF!,AD53*(1+F_Sources_Uses!#REF!),"")))</f>
        <v>#REF!</v>
      </c>
      <c r="AF53" s="859" t="e">
        <f>IFERROR(IF(F_Sources_Uses!#REF!&gt;=1,F_Sources_Uses!#REF!+(CUMPRINC(F_Sources_Uses!#REF!/12,F_Sources_Uses!#REF!*12,F_Sources_Uses!#REF!,1,12*AF$56,0)),IF(F_Sources_Uses!#REF!=0,AE53+AF31,IF(AF$56&lt;=F_Sources_Uses!#REF!,AE53*(1+F_Sources_Uses!#REF!),""))),IF(F_Sources_Uses!#REF!=0,AE53+AF31,IF(AF$56&lt;=F_Sources_Uses!#REF!,AE53*(1+F_Sources_Uses!#REF!),"")))</f>
        <v>#REF!</v>
      </c>
      <c r="AG53" s="859" t="e">
        <f>IFERROR(IF(F_Sources_Uses!#REF!&gt;=1,F_Sources_Uses!#REF!+(CUMPRINC(F_Sources_Uses!#REF!/12,F_Sources_Uses!#REF!*12,F_Sources_Uses!#REF!,1,12*AG$56,0)),IF(F_Sources_Uses!#REF!=0,AF53+AG31,IF(AG$56&lt;=F_Sources_Uses!#REF!,AF53*(1+F_Sources_Uses!#REF!),""))),IF(F_Sources_Uses!#REF!=0,AF53+AG31,IF(AG$56&lt;=F_Sources_Uses!#REF!,AF53*(1+F_Sources_Uses!#REF!),"")))</f>
        <v>#REF!</v>
      </c>
      <c r="AH53" s="859" t="e">
        <f>IFERROR(IF(F_Sources_Uses!#REF!&gt;=1,F_Sources_Uses!#REF!+(CUMPRINC(F_Sources_Uses!#REF!/12,F_Sources_Uses!#REF!*12,F_Sources_Uses!#REF!,1,12*AH$56,0)),IF(F_Sources_Uses!#REF!=0,AG53+AH31,IF(AH$56&lt;=F_Sources_Uses!#REF!,AG53*(1+F_Sources_Uses!#REF!),""))),IF(F_Sources_Uses!#REF!=0,AG53+AH31,IF(AH$56&lt;=F_Sources_Uses!#REF!,AG53*(1+F_Sources_Uses!#REF!),"")))</f>
        <v>#REF!</v>
      </c>
      <c r="AI53" s="859" t="e">
        <f>IFERROR(IF(F_Sources_Uses!#REF!&gt;=1,F_Sources_Uses!#REF!+(CUMPRINC(F_Sources_Uses!#REF!/12,F_Sources_Uses!#REF!*12,F_Sources_Uses!#REF!,1,12*AI$56,0)),IF(F_Sources_Uses!#REF!=0,AH53+AI31,IF(AI$56&lt;=F_Sources_Uses!#REF!,AH53*(1+F_Sources_Uses!#REF!),""))),IF(F_Sources_Uses!#REF!=0,AH53+AI31,IF(AI$56&lt;=F_Sources_Uses!#REF!,AH53*(1+F_Sources_Uses!#REF!),"")))</f>
        <v>#REF!</v>
      </c>
      <c r="AJ53" s="859" t="e">
        <f>IFERROR(IF(F_Sources_Uses!#REF!&gt;=1,F_Sources_Uses!#REF!+(CUMPRINC(F_Sources_Uses!#REF!/12,F_Sources_Uses!#REF!*12,F_Sources_Uses!#REF!,1,12*AJ$56,0)),IF(F_Sources_Uses!#REF!=0,AI53+AJ31,IF(AJ$56&lt;=F_Sources_Uses!#REF!,AI53*(1+F_Sources_Uses!#REF!),""))),IF(F_Sources_Uses!#REF!=0,AI53+AJ31,IF(AJ$56&lt;=F_Sources_Uses!#REF!,AI53*(1+F_Sources_Uses!#REF!),"")))</f>
        <v>#REF!</v>
      </c>
      <c r="AK53" s="859" t="e">
        <f>IFERROR(IF(F_Sources_Uses!#REF!&gt;=1,F_Sources_Uses!#REF!+(CUMPRINC(F_Sources_Uses!#REF!/12,F_Sources_Uses!#REF!*12,F_Sources_Uses!#REF!,1,12*AK$56,0)),IF(F_Sources_Uses!#REF!=0,AJ53+AK31,IF(AK$56&lt;=F_Sources_Uses!#REF!,AJ53*(1+F_Sources_Uses!#REF!),""))),IF(F_Sources_Uses!#REF!=0,AJ53+AK31,IF(AK$56&lt;=F_Sources_Uses!#REF!,AJ53*(1+F_Sources_Uses!#REF!),"")))</f>
        <v>#REF!</v>
      </c>
      <c r="AL53" s="859" t="e">
        <f>IFERROR(IF(F_Sources_Uses!#REF!&gt;=1,F_Sources_Uses!#REF!+(CUMPRINC(F_Sources_Uses!#REF!/12,F_Sources_Uses!#REF!*12,F_Sources_Uses!#REF!,1,12*AL$56,0)),IF(F_Sources_Uses!#REF!=0,AK53+AL31,IF(AL$56&lt;=F_Sources_Uses!#REF!,AK53*(1+F_Sources_Uses!#REF!),""))),IF(F_Sources_Uses!#REF!=0,AK53+AL31,IF(AL$56&lt;=F_Sources_Uses!#REF!,AK53*(1+F_Sources_Uses!#REF!),"")))</f>
        <v>#REF!</v>
      </c>
      <c r="AM53" s="859" t="e">
        <f>IFERROR(IF(F_Sources_Uses!#REF!&gt;=1,F_Sources_Uses!#REF!+(CUMPRINC(F_Sources_Uses!#REF!/12,F_Sources_Uses!#REF!*12,F_Sources_Uses!#REF!,1,12*AM$56,0)),IF(F_Sources_Uses!#REF!=0,AL53+AM31,IF(AM$56&lt;=F_Sources_Uses!#REF!,AL53*(1+F_Sources_Uses!#REF!),""))),IF(F_Sources_Uses!#REF!=0,AL53+AM31,IF(AM$56&lt;=F_Sources_Uses!#REF!,AL53*(1+F_Sources_Uses!#REF!),"")))</f>
        <v>#REF!</v>
      </c>
      <c r="AN53" s="859" t="e">
        <f>IFERROR(IF(F_Sources_Uses!#REF!&gt;=1,F_Sources_Uses!#REF!+(CUMPRINC(F_Sources_Uses!#REF!/12,F_Sources_Uses!#REF!*12,F_Sources_Uses!#REF!,1,12*AN$56,0)),IF(F_Sources_Uses!#REF!=0,AM53+AN31,IF(AN$56&lt;=F_Sources_Uses!#REF!,AM53*(1+F_Sources_Uses!#REF!),""))),IF(F_Sources_Uses!#REF!=0,AM53+AN31,IF(AN$56&lt;=F_Sources_Uses!#REF!,AM53*(1+F_Sources_Uses!#REF!),"")))</f>
        <v>#REF!</v>
      </c>
      <c r="AO53" s="859" t="e">
        <f>IFERROR(IF(F_Sources_Uses!#REF!&gt;=1,F_Sources_Uses!#REF!+(CUMPRINC(F_Sources_Uses!#REF!/12,F_Sources_Uses!#REF!*12,F_Sources_Uses!#REF!,1,12*AO$56,0)),IF(F_Sources_Uses!#REF!=0,AN53+AO31,IF(AO$56&lt;=F_Sources_Uses!#REF!,AN53*(1+F_Sources_Uses!#REF!),""))),IF(F_Sources_Uses!#REF!=0,AN53+AO31,IF(AO$56&lt;=F_Sources_Uses!#REF!,AN53*(1+F_Sources_Uses!#REF!),"")))</f>
        <v>#REF!</v>
      </c>
      <c r="AP53" s="859" t="e">
        <f>IFERROR(IF(F_Sources_Uses!#REF!&gt;=1,F_Sources_Uses!#REF!+(CUMPRINC(F_Sources_Uses!#REF!/12,F_Sources_Uses!#REF!*12,F_Sources_Uses!#REF!,1,12*AP$56,0)),IF(F_Sources_Uses!#REF!=0,AO53+AP31,IF(AP$56&lt;=F_Sources_Uses!#REF!,AO53*(1+F_Sources_Uses!#REF!),""))),IF(F_Sources_Uses!#REF!=0,AO53+AP31,IF(AP$56&lt;=F_Sources_Uses!#REF!,AO53*(1+F_Sources_Uses!#REF!),"")))</f>
        <v>#REF!</v>
      </c>
      <c r="AQ53" s="859" t="e">
        <f>IFERROR(IF(F_Sources_Uses!#REF!&gt;=1,F_Sources_Uses!#REF!+(CUMPRINC(F_Sources_Uses!#REF!/12,F_Sources_Uses!#REF!*12,F_Sources_Uses!#REF!,1,12*AQ$56,0)),IF(F_Sources_Uses!#REF!=0,AP53+AQ31,IF(AQ$56&lt;=F_Sources_Uses!#REF!,AP53*(1+F_Sources_Uses!#REF!),""))),IF(F_Sources_Uses!#REF!=0,AP53+AQ31,IF(AQ$56&lt;=F_Sources_Uses!#REF!,AP53*(1+F_Sources_Uses!#REF!),"")))</f>
        <v>#REF!</v>
      </c>
      <c r="AR53" s="859" t="e">
        <f>IFERROR(IF(F_Sources_Uses!#REF!&gt;=1,F_Sources_Uses!#REF!+(CUMPRINC(F_Sources_Uses!#REF!/12,F_Sources_Uses!#REF!*12,F_Sources_Uses!#REF!,1,12*AR$56,0)),IF(F_Sources_Uses!#REF!=0,AQ53+AR31,IF(AR$56&lt;=F_Sources_Uses!#REF!,AQ53*(1+F_Sources_Uses!#REF!),""))),IF(F_Sources_Uses!#REF!=0,AQ53+AR31,IF(AR$56&lt;=F_Sources_Uses!#REF!,AQ53*(1+F_Sources_Uses!#REF!),"")))</f>
        <v>#REF!</v>
      </c>
      <c r="AS53" s="859" t="e">
        <f>IFERROR(IF(F_Sources_Uses!#REF!&gt;=1,F_Sources_Uses!#REF!+(CUMPRINC(F_Sources_Uses!#REF!/12,F_Sources_Uses!#REF!*12,F_Sources_Uses!#REF!,1,12*AS$56,0)),IF(F_Sources_Uses!#REF!=0,AR53+AS31,IF(AS$56&lt;=F_Sources_Uses!#REF!,AR53*(1+F_Sources_Uses!#REF!),""))),IF(F_Sources_Uses!#REF!=0,AR53+AS31,IF(AS$56&lt;=F_Sources_Uses!#REF!,AR53*(1+F_Sources_Uses!#REF!),"")))</f>
        <v>#REF!</v>
      </c>
    </row>
    <row r="54" spans="2:45" x14ac:dyDescent="0.2">
      <c r="B54" s="854" t="s">
        <v>679</v>
      </c>
      <c r="C54" s="855"/>
      <c r="D54" s="879" t="e">
        <f>IF(F_Sources_Uses!#REF!="","",F_Sources_Uses!#REF!)</f>
        <v>#REF!</v>
      </c>
      <c r="E54" s="878">
        <f>IFERROR(ABS(F_Sources_Uses!#REF!),0)</f>
        <v>0</v>
      </c>
      <c r="F54" s="860" t="e">
        <f>IFERROR(IF(F_Sources_Uses!#REF!&gt;=1,F_Sources_Uses!#REF!+(CUMPRINC(F_Sources_Uses!#REF!/12,F_Sources_Uses!#REF!*12,F_Sources_Uses!#REF!,1,12*F$56,0)),IF(F_Sources_Uses!#REF!=0,E54+F32,IF(F$56&lt;=F_Sources_Uses!#REF!,E54*(1+F_Sources_Uses!#REF!),""))),IF(F_Sources_Uses!#REF!=0,E54+F32,IF(F$56&lt;=F_Sources_Uses!#REF!,E54*(1+F_Sources_Uses!#REF!),"")))</f>
        <v>#REF!</v>
      </c>
      <c r="G54" s="859" t="e">
        <f>IFERROR(IF(F_Sources_Uses!#REF!&gt;=1,F_Sources_Uses!#REF!+(CUMPRINC(F_Sources_Uses!#REF!/12,F_Sources_Uses!#REF!*12,F_Sources_Uses!#REF!,1,12*G$56,0)),IF(F_Sources_Uses!#REF!=0,F54+G32,IF(G$56&lt;=F_Sources_Uses!#REF!,F54*(1+F_Sources_Uses!#REF!),""))),IF(F_Sources_Uses!#REF!=0,F54+G32,IF(G$56&lt;=F_Sources_Uses!#REF!,F54*(1+F_Sources_Uses!#REF!),"")))</f>
        <v>#REF!</v>
      </c>
      <c r="H54" s="859" t="e">
        <f>IFERROR(IF(F_Sources_Uses!#REF!&gt;=1,F_Sources_Uses!#REF!+(CUMPRINC(F_Sources_Uses!#REF!/12,F_Sources_Uses!#REF!*12,F_Sources_Uses!#REF!,1,12*H$56,0)),IF(F_Sources_Uses!#REF!=0,G54+H32,IF(H$56&lt;=F_Sources_Uses!#REF!,G54*(1+F_Sources_Uses!#REF!),""))),IF(F_Sources_Uses!#REF!=0,G54+H32,IF(H$56&lt;=F_Sources_Uses!#REF!,G54*(1+F_Sources_Uses!#REF!),"")))</f>
        <v>#REF!</v>
      </c>
      <c r="I54" s="859" t="e">
        <f>IFERROR(IF(F_Sources_Uses!#REF!&gt;=1,F_Sources_Uses!#REF!+(CUMPRINC(F_Sources_Uses!#REF!/12,F_Sources_Uses!#REF!*12,F_Sources_Uses!#REF!,1,12*I$56,0)),IF(F_Sources_Uses!#REF!=0,H54+I32,IF(I$56&lt;=F_Sources_Uses!#REF!,H54*(1+F_Sources_Uses!#REF!),""))),IF(F_Sources_Uses!#REF!=0,H54+I32,IF(I$56&lt;=F_Sources_Uses!#REF!,H54*(1+F_Sources_Uses!#REF!),"")))</f>
        <v>#REF!</v>
      </c>
      <c r="J54" s="859" t="e">
        <f>IFERROR(IF(F_Sources_Uses!#REF!&gt;=1,F_Sources_Uses!#REF!+(CUMPRINC(F_Sources_Uses!#REF!/12,F_Sources_Uses!#REF!*12,F_Sources_Uses!#REF!,1,12*J$56,0)),IF(F_Sources_Uses!#REF!=0,I54+J32,IF(J$56&lt;=F_Sources_Uses!#REF!,I54*(1+F_Sources_Uses!#REF!),""))),IF(F_Sources_Uses!#REF!=0,I54+J32,IF(J$56&lt;=F_Sources_Uses!#REF!,I54*(1+F_Sources_Uses!#REF!),"")))</f>
        <v>#REF!</v>
      </c>
      <c r="K54" s="859" t="e">
        <f>IFERROR(IF(F_Sources_Uses!#REF!&gt;=1,F_Sources_Uses!#REF!+(CUMPRINC(F_Sources_Uses!#REF!/12,F_Sources_Uses!#REF!*12,F_Sources_Uses!#REF!,1,12*K$56,0)),IF(F_Sources_Uses!#REF!=0,J54+K32,IF(K$56&lt;=F_Sources_Uses!#REF!,J54*(1+F_Sources_Uses!#REF!),""))),IF(F_Sources_Uses!#REF!=0,J54+K32,IF(K$56&lt;=F_Sources_Uses!#REF!,J54*(1+F_Sources_Uses!#REF!),"")))</f>
        <v>#REF!</v>
      </c>
      <c r="L54" s="859" t="e">
        <f>IFERROR(IF(F_Sources_Uses!#REF!&gt;=1,F_Sources_Uses!#REF!+(CUMPRINC(F_Sources_Uses!#REF!/12,F_Sources_Uses!#REF!*12,F_Sources_Uses!#REF!,1,12*L$56,0)),IF(F_Sources_Uses!#REF!=0,K54+L32,IF(L$56&lt;=F_Sources_Uses!#REF!,K54*(1+F_Sources_Uses!#REF!),""))),IF(F_Sources_Uses!#REF!=0,K54+L32,IF(L$56&lt;=F_Sources_Uses!#REF!,K54*(1+F_Sources_Uses!#REF!),"")))</f>
        <v>#REF!</v>
      </c>
      <c r="M54" s="859" t="e">
        <f>IFERROR(IF(F_Sources_Uses!#REF!&gt;=1,F_Sources_Uses!#REF!+(CUMPRINC(F_Sources_Uses!#REF!/12,F_Sources_Uses!#REF!*12,F_Sources_Uses!#REF!,1,12*M$56,0)),IF(F_Sources_Uses!#REF!=0,L54+M32,IF(M$56&lt;=F_Sources_Uses!#REF!,L54*(1+F_Sources_Uses!#REF!),""))),IF(F_Sources_Uses!#REF!=0,L54+M32,IF(M$56&lt;=F_Sources_Uses!#REF!,L54*(1+F_Sources_Uses!#REF!),"")))</f>
        <v>#REF!</v>
      </c>
      <c r="N54" s="859" t="e">
        <f>IFERROR(IF(F_Sources_Uses!#REF!&gt;=1,F_Sources_Uses!#REF!+(CUMPRINC(F_Sources_Uses!#REF!/12,F_Sources_Uses!#REF!*12,F_Sources_Uses!#REF!,1,12*N$56,0)),IF(F_Sources_Uses!#REF!=0,M54+N32,IF(N$56&lt;=F_Sources_Uses!#REF!,M54*(1+F_Sources_Uses!#REF!),""))),IF(F_Sources_Uses!#REF!=0,M54+N32,IF(N$56&lt;=F_Sources_Uses!#REF!,M54*(1+F_Sources_Uses!#REF!),"")))</f>
        <v>#REF!</v>
      </c>
      <c r="O54" s="859" t="e">
        <f>IFERROR(IF(F_Sources_Uses!#REF!&gt;=1,F_Sources_Uses!#REF!+(CUMPRINC(F_Sources_Uses!#REF!/12,F_Sources_Uses!#REF!*12,F_Sources_Uses!#REF!,1,12*O$56,0)),IF(F_Sources_Uses!#REF!=0,N54+O32,IF(O$56&lt;=F_Sources_Uses!#REF!,N54*(1+F_Sources_Uses!#REF!),""))),IF(F_Sources_Uses!#REF!=0,N54+O32,IF(O$56&lt;=F_Sources_Uses!#REF!,N54*(1+F_Sources_Uses!#REF!),"")))</f>
        <v>#REF!</v>
      </c>
      <c r="P54" s="859" t="e">
        <f>IFERROR(IF(F_Sources_Uses!#REF!&gt;=1,F_Sources_Uses!#REF!+(CUMPRINC(F_Sources_Uses!#REF!/12,F_Sources_Uses!#REF!*12,F_Sources_Uses!#REF!,1,12*P$56,0)),IF(F_Sources_Uses!#REF!=0,O54+P32,IF(P$56&lt;=F_Sources_Uses!#REF!,O54*(1+F_Sources_Uses!#REF!),""))),IF(F_Sources_Uses!#REF!=0,O54+P32,IF(P$56&lt;=F_Sources_Uses!#REF!,O54*(1+F_Sources_Uses!#REF!),"")))</f>
        <v>#REF!</v>
      </c>
      <c r="Q54" s="859" t="e">
        <f>IFERROR(IF(F_Sources_Uses!#REF!&gt;=1,F_Sources_Uses!#REF!+(CUMPRINC(F_Sources_Uses!#REF!/12,F_Sources_Uses!#REF!*12,F_Sources_Uses!#REF!,1,12*Q$56,0)),IF(F_Sources_Uses!#REF!=0,P54+Q32,IF(Q$56&lt;=F_Sources_Uses!#REF!,P54*(1+F_Sources_Uses!#REF!),""))),IF(F_Sources_Uses!#REF!=0,P54+Q32,IF(Q$56&lt;=F_Sources_Uses!#REF!,P54*(1+F_Sources_Uses!#REF!),"")))</f>
        <v>#REF!</v>
      </c>
      <c r="R54" s="859" t="e">
        <f>IFERROR(IF(F_Sources_Uses!#REF!&gt;=1,F_Sources_Uses!#REF!+(CUMPRINC(F_Sources_Uses!#REF!/12,F_Sources_Uses!#REF!*12,F_Sources_Uses!#REF!,1,12*R$56,0)),IF(F_Sources_Uses!#REF!=0,Q54+R32,IF(R$56&lt;=F_Sources_Uses!#REF!,Q54*(1+F_Sources_Uses!#REF!),""))),IF(F_Sources_Uses!#REF!=0,Q54+R32,IF(R$56&lt;=F_Sources_Uses!#REF!,Q54*(1+F_Sources_Uses!#REF!),"")))</f>
        <v>#REF!</v>
      </c>
      <c r="S54" s="859" t="e">
        <f>IFERROR(IF(F_Sources_Uses!#REF!&gt;=1,F_Sources_Uses!#REF!+(CUMPRINC(F_Sources_Uses!#REF!/12,F_Sources_Uses!#REF!*12,F_Sources_Uses!#REF!,1,12*S$56,0)),IF(F_Sources_Uses!#REF!=0,R54+S32,IF(S$56&lt;=F_Sources_Uses!#REF!,R54*(1+F_Sources_Uses!#REF!),""))),IF(F_Sources_Uses!#REF!=0,R54+S32,IF(S$56&lt;=F_Sources_Uses!#REF!,R54*(1+F_Sources_Uses!#REF!),"")))</f>
        <v>#REF!</v>
      </c>
      <c r="T54" s="859" t="e">
        <f>IFERROR(IF(F_Sources_Uses!#REF!&gt;=1,F_Sources_Uses!#REF!+(CUMPRINC(F_Sources_Uses!#REF!/12,F_Sources_Uses!#REF!*12,F_Sources_Uses!#REF!,1,12*T$56,0)),IF(F_Sources_Uses!#REF!=0,S54+T32,IF(T$56&lt;=F_Sources_Uses!#REF!,S54*(1+F_Sources_Uses!#REF!),""))),IF(F_Sources_Uses!#REF!=0,S54+T32,IF(T$56&lt;=F_Sources_Uses!#REF!,S54*(1+F_Sources_Uses!#REF!),"")))</f>
        <v>#REF!</v>
      </c>
      <c r="U54" s="859" t="e">
        <f>IFERROR(IF(F_Sources_Uses!#REF!&gt;=1,F_Sources_Uses!#REF!+(CUMPRINC(F_Sources_Uses!#REF!/12,F_Sources_Uses!#REF!*12,F_Sources_Uses!#REF!,1,12*U$56,0)),IF(F_Sources_Uses!#REF!=0,T54+U32,IF(U$56&lt;=F_Sources_Uses!#REF!,T54*(1+F_Sources_Uses!#REF!),""))),IF(F_Sources_Uses!#REF!=0,T54+U32,IF(U$56&lt;=F_Sources_Uses!#REF!,T54*(1+F_Sources_Uses!#REF!),"")))</f>
        <v>#REF!</v>
      </c>
      <c r="V54" s="859" t="e">
        <f>IFERROR(IF(F_Sources_Uses!#REF!&gt;=1,F_Sources_Uses!#REF!+(CUMPRINC(F_Sources_Uses!#REF!/12,F_Sources_Uses!#REF!*12,F_Sources_Uses!#REF!,1,12*V$56,0)),IF(F_Sources_Uses!#REF!=0,U54+V32,IF(V$56&lt;=F_Sources_Uses!#REF!,U54*(1+F_Sources_Uses!#REF!),""))),IF(F_Sources_Uses!#REF!=0,U54+V32,IF(V$56&lt;=F_Sources_Uses!#REF!,U54*(1+F_Sources_Uses!#REF!),"")))</f>
        <v>#REF!</v>
      </c>
      <c r="W54" s="859" t="e">
        <f>IFERROR(IF(F_Sources_Uses!#REF!&gt;=1,F_Sources_Uses!#REF!+(CUMPRINC(F_Sources_Uses!#REF!/12,F_Sources_Uses!#REF!*12,F_Sources_Uses!#REF!,1,12*W$56,0)),IF(F_Sources_Uses!#REF!=0,V54+W32,IF(W$56&lt;=F_Sources_Uses!#REF!,V54*(1+F_Sources_Uses!#REF!),""))),IF(F_Sources_Uses!#REF!=0,V54+W32,IF(W$56&lt;=F_Sources_Uses!#REF!,V54*(1+F_Sources_Uses!#REF!),"")))</f>
        <v>#REF!</v>
      </c>
      <c r="X54" s="859" t="e">
        <f>IFERROR(IF(F_Sources_Uses!#REF!&gt;=1,F_Sources_Uses!#REF!+(CUMPRINC(F_Sources_Uses!#REF!/12,F_Sources_Uses!#REF!*12,F_Sources_Uses!#REF!,1,12*X$56,0)),IF(F_Sources_Uses!#REF!=0,W54+X32,IF(X$56&lt;=F_Sources_Uses!#REF!,W54*(1+F_Sources_Uses!#REF!),""))),IF(F_Sources_Uses!#REF!=0,W54+X32,IF(X$56&lt;=F_Sources_Uses!#REF!,W54*(1+F_Sources_Uses!#REF!),"")))</f>
        <v>#REF!</v>
      </c>
      <c r="Y54" s="859" t="e">
        <f>IFERROR(IF(F_Sources_Uses!#REF!&gt;=1,F_Sources_Uses!#REF!+(CUMPRINC(F_Sources_Uses!#REF!/12,F_Sources_Uses!#REF!*12,F_Sources_Uses!#REF!,1,12*Y$56,0)),IF(F_Sources_Uses!#REF!=0,X54+Y32,IF(Y$56&lt;=F_Sources_Uses!#REF!,X54*(1+F_Sources_Uses!#REF!),""))),IF(F_Sources_Uses!#REF!=0,X54+Y32,IF(Y$56&lt;=F_Sources_Uses!#REF!,X54*(1+F_Sources_Uses!#REF!),"")))</f>
        <v>#REF!</v>
      </c>
      <c r="Z54" s="859" t="e">
        <f>IFERROR(IF(F_Sources_Uses!#REF!&gt;=1,F_Sources_Uses!#REF!+(CUMPRINC(F_Sources_Uses!#REF!/12,F_Sources_Uses!#REF!*12,F_Sources_Uses!#REF!,1,12*Z$56,0)),IF(F_Sources_Uses!#REF!=0,Y54+Z32,IF(Z$56&lt;=F_Sources_Uses!#REF!,Y54*(1+F_Sources_Uses!#REF!),""))),IF(F_Sources_Uses!#REF!=0,Y54+Z32,IF(Z$56&lt;=F_Sources_Uses!#REF!,Y54*(1+F_Sources_Uses!#REF!),"")))</f>
        <v>#REF!</v>
      </c>
      <c r="AA54" s="859" t="e">
        <f>IFERROR(IF(F_Sources_Uses!#REF!&gt;=1,F_Sources_Uses!#REF!+(CUMPRINC(F_Sources_Uses!#REF!/12,F_Sources_Uses!#REF!*12,F_Sources_Uses!#REF!,1,12*AA$56,0)),IF(F_Sources_Uses!#REF!=0,Z54+AA32,IF(AA$56&lt;=F_Sources_Uses!#REF!,Z54*(1+F_Sources_Uses!#REF!),""))),IF(F_Sources_Uses!#REF!=0,Z54+AA32,IF(AA$56&lt;=F_Sources_Uses!#REF!,Z54*(1+F_Sources_Uses!#REF!),"")))</f>
        <v>#REF!</v>
      </c>
      <c r="AB54" s="859" t="e">
        <f>IFERROR(IF(F_Sources_Uses!#REF!&gt;=1,F_Sources_Uses!#REF!+(CUMPRINC(F_Sources_Uses!#REF!/12,F_Sources_Uses!#REF!*12,F_Sources_Uses!#REF!,1,12*AB$56,0)),IF(F_Sources_Uses!#REF!=0,AA54+AB32,IF(AB$56&lt;=F_Sources_Uses!#REF!,AA54*(1+F_Sources_Uses!#REF!),""))),IF(F_Sources_Uses!#REF!=0,AA54+AB32,IF(AB$56&lt;=F_Sources_Uses!#REF!,AA54*(1+F_Sources_Uses!#REF!),"")))</f>
        <v>#REF!</v>
      </c>
      <c r="AC54" s="859" t="e">
        <f>IFERROR(IF(F_Sources_Uses!#REF!&gt;=1,F_Sources_Uses!#REF!+(CUMPRINC(F_Sources_Uses!#REF!/12,F_Sources_Uses!#REF!*12,F_Sources_Uses!#REF!,1,12*AC$56,0)),IF(F_Sources_Uses!#REF!=0,AB54+AC32,IF(AC$56&lt;=F_Sources_Uses!#REF!,AB54*(1+F_Sources_Uses!#REF!),""))),IF(F_Sources_Uses!#REF!=0,AB54+AC32,IF(AC$56&lt;=F_Sources_Uses!#REF!,AB54*(1+F_Sources_Uses!#REF!),"")))</f>
        <v>#REF!</v>
      </c>
      <c r="AD54" s="859" t="e">
        <f>IFERROR(IF(F_Sources_Uses!#REF!&gt;=1,F_Sources_Uses!#REF!+(CUMPRINC(F_Sources_Uses!#REF!/12,F_Sources_Uses!#REF!*12,F_Sources_Uses!#REF!,1,12*AD$56,0)),IF(F_Sources_Uses!#REF!=0,AC54+AD32,IF(AD$56&lt;=F_Sources_Uses!#REF!,AC54*(1+F_Sources_Uses!#REF!),""))),IF(F_Sources_Uses!#REF!=0,AC54+AD32,IF(AD$56&lt;=F_Sources_Uses!#REF!,AC54*(1+F_Sources_Uses!#REF!),"")))</f>
        <v>#REF!</v>
      </c>
      <c r="AE54" s="859" t="e">
        <f>IFERROR(IF(F_Sources_Uses!#REF!&gt;=1,F_Sources_Uses!#REF!+(CUMPRINC(F_Sources_Uses!#REF!/12,F_Sources_Uses!#REF!*12,F_Sources_Uses!#REF!,1,12*AE$56,0)),IF(F_Sources_Uses!#REF!=0,AD54+AE32,IF(AE$56&lt;=F_Sources_Uses!#REF!,AD54*(1+F_Sources_Uses!#REF!),""))),IF(F_Sources_Uses!#REF!=0,AD54+AE32,IF(AE$56&lt;=F_Sources_Uses!#REF!,AD54*(1+F_Sources_Uses!#REF!),"")))</f>
        <v>#REF!</v>
      </c>
      <c r="AF54" s="859" t="e">
        <f>IFERROR(IF(F_Sources_Uses!#REF!&gt;=1,F_Sources_Uses!#REF!+(CUMPRINC(F_Sources_Uses!#REF!/12,F_Sources_Uses!#REF!*12,F_Sources_Uses!#REF!,1,12*AF$56,0)),IF(F_Sources_Uses!#REF!=0,AE54+AF32,IF(AF$56&lt;=F_Sources_Uses!#REF!,AE54*(1+F_Sources_Uses!#REF!),""))),IF(F_Sources_Uses!#REF!=0,AE54+AF32,IF(AF$56&lt;=F_Sources_Uses!#REF!,AE54*(1+F_Sources_Uses!#REF!),"")))</f>
        <v>#REF!</v>
      </c>
      <c r="AG54" s="859" t="e">
        <f>IFERROR(IF(F_Sources_Uses!#REF!&gt;=1,F_Sources_Uses!#REF!+(CUMPRINC(F_Sources_Uses!#REF!/12,F_Sources_Uses!#REF!*12,F_Sources_Uses!#REF!,1,12*AG$56,0)),IF(F_Sources_Uses!#REF!=0,AF54+AG32,IF(AG$56&lt;=F_Sources_Uses!#REF!,AF54*(1+F_Sources_Uses!#REF!),""))),IF(F_Sources_Uses!#REF!=0,AF54+AG32,IF(AG$56&lt;=F_Sources_Uses!#REF!,AF54*(1+F_Sources_Uses!#REF!),"")))</f>
        <v>#REF!</v>
      </c>
      <c r="AH54" s="859" t="e">
        <f>IFERROR(IF(F_Sources_Uses!#REF!&gt;=1,F_Sources_Uses!#REF!+(CUMPRINC(F_Sources_Uses!#REF!/12,F_Sources_Uses!#REF!*12,F_Sources_Uses!#REF!,1,12*AH$56,0)),IF(F_Sources_Uses!#REF!=0,AG54+AH32,IF(AH$56&lt;=F_Sources_Uses!#REF!,AG54*(1+F_Sources_Uses!#REF!),""))),IF(F_Sources_Uses!#REF!=0,AG54+AH32,IF(AH$56&lt;=F_Sources_Uses!#REF!,AG54*(1+F_Sources_Uses!#REF!),"")))</f>
        <v>#REF!</v>
      </c>
      <c r="AI54" s="859" t="e">
        <f>IFERROR(IF(F_Sources_Uses!#REF!&gt;=1,F_Sources_Uses!#REF!+(CUMPRINC(F_Sources_Uses!#REF!/12,F_Sources_Uses!#REF!*12,F_Sources_Uses!#REF!,1,12*AI$56,0)),IF(F_Sources_Uses!#REF!=0,AH54+AI32,IF(AI$56&lt;=F_Sources_Uses!#REF!,AH54*(1+F_Sources_Uses!#REF!),""))),IF(F_Sources_Uses!#REF!=0,AH54+AI32,IF(AI$56&lt;=F_Sources_Uses!#REF!,AH54*(1+F_Sources_Uses!#REF!),"")))</f>
        <v>#REF!</v>
      </c>
      <c r="AJ54" s="859" t="e">
        <f>IFERROR(IF(F_Sources_Uses!#REF!&gt;=1,F_Sources_Uses!#REF!+(CUMPRINC(F_Sources_Uses!#REF!/12,F_Sources_Uses!#REF!*12,F_Sources_Uses!#REF!,1,12*AJ$56,0)),IF(F_Sources_Uses!#REF!=0,AI54+AJ32,IF(AJ$56&lt;=F_Sources_Uses!#REF!,AI54*(1+F_Sources_Uses!#REF!),""))),IF(F_Sources_Uses!#REF!=0,AI54+AJ32,IF(AJ$56&lt;=F_Sources_Uses!#REF!,AI54*(1+F_Sources_Uses!#REF!),"")))</f>
        <v>#REF!</v>
      </c>
      <c r="AK54" s="859" t="e">
        <f>IFERROR(IF(F_Sources_Uses!#REF!&gt;=1,F_Sources_Uses!#REF!+(CUMPRINC(F_Sources_Uses!#REF!/12,F_Sources_Uses!#REF!*12,F_Sources_Uses!#REF!,1,12*AK$56,0)),IF(F_Sources_Uses!#REF!=0,AJ54+AK32,IF(AK$56&lt;=F_Sources_Uses!#REF!,AJ54*(1+F_Sources_Uses!#REF!),""))),IF(F_Sources_Uses!#REF!=0,AJ54+AK32,IF(AK$56&lt;=F_Sources_Uses!#REF!,AJ54*(1+F_Sources_Uses!#REF!),"")))</f>
        <v>#REF!</v>
      </c>
      <c r="AL54" s="859" t="e">
        <f>IFERROR(IF(F_Sources_Uses!#REF!&gt;=1,F_Sources_Uses!#REF!+(CUMPRINC(F_Sources_Uses!#REF!/12,F_Sources_Uses!#REF!*12,F_Sources_Uses!#REF!,1,12*AL$56,0)),IF(F_Sources_Uses!#REF!=0,AK54+AL32,IF(AL$56&lt;=F_Sources_Uses!#REF!,AK54*(1+F_Sources_Uses!#REF!),""))),IF(F_Sources_Uses!#REF!=0,AK54+AL32,IF(AL$56&lt;=F_Sources_Uses!#REF!,AK54*(1+F_Sources_Uses!#REF!),"")))</f>
        <v>#REF!</v>
      </c>
      <c r="AM54" s="859" t="e">
        <f>IFERROR(IF(F_Sources_Uses!#REF!&gt;=1,F_Sources_Uses!#REF!+(CUMPRINC(F_Sources_Uses!#REF!/12,F_Sources_Uses!#REF!*12,F_Sources_Uses!#REF!,1,12*AM$56,0)),IF(F_Sources_Uses!#REF!=0,AL54+AM32,IF(AM$56&lt;=F_Sources_Uses!#REF!,AL54*(1+F_Sources_Uses!#REF!),""))),IF(F_Sources_Uses!#REF!=0,AL54+AM32,IF(AM$56&lt;=F_Sources_Uses!#REF!,AL54*(1+F_Sources_Uses!#REF!),"")))</f>
        <v>#REF!</v>
      </c>
      <c r="AN54" s="859" t="e">
        <f>IFERROR(IF(F_Sources_Uses!#REF!&gt;=1,F_Sources_Uses!#REF!+(CUMPRINC(F_Sources_Uses!#REF!/12,F_Sources_Uses!#REF!*12,F_Sources_Uses!#REF!,1,12*AN$56,0)),IF(F_Sources_Uses!#REF!=0,AM54+AN32,IF(AN$56&lt;=F_Sources_Uses!#REF!,AM54*(1+F_Sources_Uses!#REF!),""))),IF(F_Sources_Uses!#REF!=0,AM54+AN32,IF(AN$56&lt;=F_Sources_Uses!#REF!,AM54*(1+F_Sources_Uses!#REF!),"")))</f>
        <v>#REF!</v>
      </c>
      <c r="AO54" s="859" t="e">
        <f>IFERROR(IF(F_Sources_Uses!#REF!&gt;=1,F_Sources_Uses!#REF!+(CUMPRINC(F_Sources_Uses!#REF!/12,F_Sources_Uses!#REF!*12,F_Sources_Uses!#REF!,1,12*AO$56,0)),IF(F_Sources_Uses!#REF!=0,AN54+AO32,IF(AO$56&lt;=F_Sources_Uses!#REF!,AN54*(1+F_Sources_Uses!#REF!),""))),IF(F_Sources_Uses!#REF!=0,AN54+AO32,IF(AO$56&lt;=F_Sources_Uses!#REF!,AN54*(1+F_Sources_Uses!#REF!),"")))</f>
        <v>#REF!</v>
      </c>
      <c r="AP54" s="859" t="e">
        <f>IFERROR(IF(F_Sources_Uses!#REF!&gt;=1,F_Sources_Uses!#REF!+(CUMPRINC(F_Sources_Uses!#REF!/12,F_Sources_Uses!#REF!*12,F_Sources_Uses!#REF!,1,12*AP$56,0)),IF(F_Sources_Uses!#REF!=0,AO54+AP32,IF(AP$56&lt;=F_Sources_Uses!#REF!,AO54*(1+F_Sources_Uses!#REF!),""))),IF(F_Sources_Uses!#REF!=0,AO54+AP32,IF(AP$56&lt;=F_Sources_Uses!#REF!,AO54*(1+F_Sources_Uses!#REF!),"")))</f>
        <v>#REF!</v>
      </c>
      <c r="AQ54" s="859" t="e">
        <f>IFERROR(IF(F_Sources_Uses!#REF!&gt;=1,F_Sources_Uses!#REF!+(CUMPRINC(F_Sources_Uses!#REF!/12,F_Sources_Uses!#REF!*12,F_Sources_Uses!#REF!,1,12*AQ$56,0)),IF(F_Sources_Uses!#REF!=0,AP54+AQ32,IF(AQ$56&lt;=F_Sources_Uses!#REF!,AP54*(1+F_Sources_Uses!#REF!),""))),IF(F_Sources_Uses!#REF!=0,AP54+AQ32,IF(AQ$56&lt;=F_Sources_Uses!#REF!,AP54*(1+F_Sources_Uses!#REF!),"")))</f>
        <v>#REF!</v>
      </c>
      <c r="AR54" s="859" t="e">
        <f>IFERROR(IF(F_Sources_Uses!#REF!&gt;=1,F_Sources_Uses!#REF!+(CUMPRINC(F_Sources_Uses!#REF!/12,F_Sources_Uses!#REF!*12,F_Sources_Uses!#REF!,1,12*AR$56,0)),IF(F_Sources_Uses!#REF!=0,AQ54+AR32,IF(AR$56&lt;=F_Sources_Uses!#REF!,AQ54*(1+F_Sources_Uses!#REF!),""))),IF(F_Sources_Uses!#REF!=0,AQ54+AR32,IF(AR$56&lt;=F_Sources_Uses!#REF!,AQ54*(1+F_Sources_Uses!#REF!),"")))</f>
        <v>#REF!</v>
      </c>
      <c r="AS54" s="859" t="e">
        <f>IFERROR(IF(F_Sources_Uses!#REF!&gt;=1,F_Sources_Uses!#REF!+(CUMPRINC(F_Sources_Uses!#REF!/12,F_Sources_Uses!#REF!*12,F_Sources_Uses!#REF!,1,12*AS$56,0)),IF(F_Sources_Uses!#REF!=0,AR54+AS32,IF(AS$56&lt;=F_Sources_Uses!#REF!,AR54*(1+F_Sources_Uses!#REF!),""))),IF(F_Sources_Uses!#REF!=0,AR54+AS32,IF(AS$56&lt;=F_Sources_Uses!#REF!,AR54*(1+F_Sources_Uses!#REF!),"")))</f>
        <v>#REF!</v>
      </c>
    </row>
    <row r="55" spans="2:45" x14ac:dyDescent="0.2">
      <c r="B55" s="854" t="s">
        <v>679</v>
      </c>
      <c r="C55" s="855"/>
      <c r="D55" s="877" t="s">
        <v>680</v>
      </c>
      <c r="E55" s="878"/>
      <c r="F55" s="870" t="e">
        <f t="shared" ref="F55:AS55" si="31">SUM(F50:F54)</f>
        <v>#REF!</v>
      </c>
      <c r="G55" s="871" t="e">
        <f t="shared" si="31"/>
        <v>#REF!</v>
      </c>
      <c r="H55" s="871" t="e">
        <f t="shared" si="31"/>
        <v>#REF!</v>
      </c>
      <c r="I55" s="871" t="e">
        <f t="shared" si="31"/>
        <v>#REF!</v>
      </c>
      <c r="J55" s="871" t="e">
        <f t="shared" si="31"/>
        <v>#REF!</v>
      </c>
      <c r="K55" s="871" t="e">
        <f t="shared" si="31"/>
        <v>#REF!</v>
      </c>
      <c r="L55" s="871" t="e">
        <f t="shared" si="31"/>
        <v>#REF!</v>
      </c>
      <c r="M55" s="871" t="e">
        <f t="shared" si="31"/>
        <v>#REF!</v>
      </c>
      <c r="N55" s="871" t="e">
        <f t="shared" si="31"/>
        <v>#REF!</v>
      </c>
      <c r="O55" s="871" t="e">
        <f t="shared" si="31"/>
        <v>#REF!</v>
      </c>
      <c r="P55" s="871" t="e">
        <f t="shared" si="31"/>
        <v>#REF!</v>
      </c>
      <c r="Q55" s="871" t="e">
        <f t="shared" si="31"/>
        <v>#REF!</v>
      </c>
      <c r="R55" s="871" t="e">
        <f t="shared" si="31"/>
        <v>#REF!</v>
      </c>
      <c r="S55" s="871" t="e">
        <f t="shared" si="31"/>
        <v>#REF!</v>
      </c>
      <c r="T55" s="871" t="e">
        <f t="shared" si="31"/>
        <v>#REF!</v>
      </c>
      <c r="U55" s="871" t="e">
        <f t="shared" si="31"/>
        <v>#REF!</v>
      </c>
      <c r="V55" s="871" t="e">
        <f t="shared" si="31"/>
        <v>#REF!</v>
      </c>
      <c r="W55" s="871" t="e">
        <f t="shared" si="31"/>
        <v>#REF!</v>
      </c>
      <c r="X55" s="871" t="e">
        <f t="shared" si="31"/>
        <v>#REF!</v>
      </c>
      <c r="Y55" s="871" t="e">
        <f t="shared" si="31"/>
        <v>#REF!</v>
      </c>
      <c r="Z55" s="871" t="e">
        <f t="shared" si="31"/>
        <v>#REF!</v>
      </c>
      <c r="AA55" s="871" t="e">
        <f t="shared" si="31"/>
        <v>#REF!</v>
      </c>
      <c r="AB55" s="871" t="e">
        <f t="shared" si="31"/>
        <v>#REF!</v>
      </c>
      <c r="AC55" s="871" t="e">
        <f t="shared" si="31"/>
        <v>#REF!</v>
      </c>
      <c r="AD55" s="871" t="e">
        <f t="shared" si="31"/>
        <v>#REF!</v>
      </c>
      <c r="AE55" s="871" t="e">
        <f t="shared" si="31"/>
        <v>#REF!</v>
      </c>
      <c r="AF55" s="871" t="e">
        <f t="shared" si="31"/>
        <v>#REF!</v>
      </c>
      <c r="AG55" s="871" t="e">
        <f t="shared" si="31"/>
        <v>#REF!</v>
      </c>
      <c r="AH55" s="871" t="e">
        <f t="shared" si="31"/>
        <v>#REF!</v>
      </c>
      <c r="AI55" s="871" t="e">
        <f t="shared" si="31"/>
        <v>#REF!</v>
      </c>
      <c r="AJ55" s="871" t="e">
        <f t="shared" si="31"/>
        <v>#REF!</v>
      </c>
      <c r="AK55" s="871" t="e">
        <f t="shared" si="31"/>
        <v>#REF!</v>
      </c>
      <c r="AL55" s="871" t="e">
        <f t="shared" si="31"/>
        <v>#REF!</v>
      </c>
      <c r="AM55" s="871" t="e">
        <f t="shared" si="31"/>
        <v>#REF!</v>
      </c>
      <c r="AN55" s="871" t="e">
        <f t="shared" si="31"/>
        <v>#REF!</v>
      </c>
      <c r="AO55" s="871" t="e">
        <f t="shared" si="31"/>
        <v>#REF!</v>
      </c>
      <c r="AP55" s="871" t="e">
        <f t="shared" si="31"/>
        <v>#REF!</v>
      </c>
      <c r="AQ55" s="871" t="e">
        <f t="shared" si="31"/>
        <v>#REF!</v>
      </c>
      <c r="AR55" s="871" t="e">
        <f t="shared" si="31"/>
        <v>#REF!</v>
      </c>
      <c r="AS55" s="870" t="e">
        <f t="shared" si="31"/>
        <v>#REF!</v>
      </c>
    </row>
    <row r="56" spans="2:45" x14ac:dyDescent="0.2">
      <c r="F56" s="410">
        <v>1</v>
      </c>
      <c r="G56" s="410">
        <v>2</v>
      </c>
      <c r="H56" s="410">
        <v>3</v>
      </c>
      <c r="I56" s="410">
        <v>4</v>
      </c>
      <c r="J56" s="410">
        <v>5</v>
      </c>
      <c r="K56" s="410">
        <v>6</v>
      </c>
      <c r="L56" s="410">
        <v>7</v>
      </c>
      <c r="M56" s="410">
        <v>8</v>
      </c>
      <c r="N56" s="410">
        <v>9</v>
      </c>
      <c r="O56" s="410">
        <v>10</v>
      </c>
      <c r="P56" s="410">
        <v>11</v>
      </c>
      <c r="Q56" s="410">
        <v>12</v>
      </c>
      <c r="R56" s="410">
        <v>13</v>
      </c>
      <c r="S56" s="410">
        <v>14</v>
      </c>
      <c r="T56" s="410">
        <v>15</v>
      </c>
      <c r="U56" s="410">
        <v>16</v>
      </c>
      <c r="V56" s="410">
        <v>17</v>
      </c>
      <c r="W56" s="410">
        <v>18</v>
      </c>
      <c r="X56" s="410">
        <v>19</v>
      </c>
      <c r="Y56" s="410">
        <v>20</v>
      </c>
      <c r="Z56" s="410">
        <v>21</v>
      </c>
      <c r="AA56" s="410">
        <v>22</v>
      </c>
      <c r="AB56" s="410">
        <v>23</v>
      </c>
      <c r="AC56" s="410">
        <v>24</v>
      </c>
      <c r="AD56" s="410">
        <v>25</v>
      </c>
      <c r="AE56" s="410">
        <v>26</v>
      </c>
      <c r="AF56" s="410">
        <v>27</v>
      </c>
      <c r="AG56" s="410">
        <v>28</v>
      </c>
      <c r="AH56" s="410">
        <v>29</v>
      </c>
      <c r="AI56" s="410">
        <v>30</v>
      </c>
      <c r="AJ56" s="410">
        <v>31</v>
      </c>
      <c r="AK56" s="410">
        <v>32</v>
      </c>
      <c r="AL56" s="410">
        <v>33</v>
      </c>
      <c r="AM56" s="410">
        <v>34</v>
      </c>
      <c r="AN56" s="410">
        <v>35</v>
      </c>
      <c r="AO56" s="410">
        <v>36</v>
      </c>
      <c r="AP56" s="410">
        <v>37</v>
      </c>
      <c r="AQ56" s="410">
        <v>38</v>
      </c>
      <c r="AR56" s="410">
        <v>39</v>
      </c>
      <c r="AS56" s="410">
        <v>40</v>
      </c>
    </row>
    <row r="57" spans="2:45" x14ac:dyDescent="0.2">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row>
  </sheetData>
  <sheetProtection selectLockedCells="1"/>
  <pageMargins left="0.25" right="0.25" top="0.3" bottom="0.3" header="0.3" footer="0.1"/>
  <pageSetup scale="48" fitToWidth="3" orientation="landscape" r:id="rId1"/>
  <headerFooter>
    <oddFooter>&amp;LPage: &amp;P&amp;CTab: &amp;A&amp;RPrint Date: &amp;D</oddFooter>
  </headerFooter>
  <colBreaks count="1" manualBreakCount="1">
    <brk id="25" max="83"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5C66-0BC5-4471-9399-939ABFB36AD0}">
  <sheetPr codeName="Sheet13"/>
  <dimension ref="A1:P20"/>
  <sheetViews>
    <sheetView view="pageBreakPreview" zoomScale="115" zoomScaleNormal="70" zoomScaleSheetLayoutView="115" workbookViewId="0">
      <selection activeCell="G16" sqref="G16"/>
    </sheetView>
  </sheetViews>
  <sheetFormatPr defaultColWidth="8.5703125" defaultRowHeight="14.25" x14ac:dyDescent="0.2"/>
  <cols>
    <col min="1" max="1" width="1.85546875" style="265" bestFit="1" customWidth="1"/>
    <col min="2" max="2" width="19" style="265" customWidth="1"/>
    <col min="3" max="3" width="19.42578125" style="265" customWidth="1"/>
    <col min="4" max="4" width="20.42578125" style="265" customWidth="1"/>
    <col min="5" max="5" width="16.5703125" style="265" customWidth="1"/>
    <col min="6" max="7" width="15.5703125" style="265" customWidth="1"/>
    <col min="8" max="8" width="15.42578125" style="265" customWidth="1"/>
    <col min="9" max="16384" width="8.5703125" style="265"/>
  </cols>
  <sheetData>
    <row r="1" spans="1:16" x14ac:dyDescent="0.2">
      <c r="B1" s="265" t="s">
        <v>681</v>
      </c>
    </row>
    <row r="2" spans="1:16" s="269" customFormat="1" ht="15.75" thickBot="1" x14ac:dyDescent="0.3">
      <c r="A2"/>
      <c r="B2"/>
      <c r="C2"/>
      <c r="D2"/>
      <c r="E2"/>
      <c r="F2"/>
      <c r="G2"/>
      <c r="H2"/>
      <c r="I2" s="265"/>
      <c r="J2" s="265"/>
      <c r="K2" s="265"/>
      <c r="L2" s="265"/>
      <c r="M2" s="265"/>
      <c r="N2" s="265"/>
      <c r="O2" s="265"/>
      <c r="P2" s="265"/>
    </row>
    <row r="3" spans="1:16" s="489" customFormat="1" ht="42.75" x14ac:dyDescent="0.25">
      <c r="B3" s="490"/>
      <c r="C3" s="499" t="s">
        <v>1061</v>
      </c>
      <c r="D3" s="500" t="s">
        <v>1062</v>
      </c>
      <c r="E3" s="501" t="s">
        <v>1063</v>
      </c>
      <c r="F3" s="496" t="s">
        <v>1064</v>
      </c>
      <c r="G3" s="497" t="s">
        <v>1065</v>
      </c>
      <c r="H3" s="498" t="s">
        <v>1066</v>
      </c>
    </row>
    <row r="4" spans="1:16" x14ac:dyDescent="0.2">
      <c r="B4" s="267" t="s">
        <v>321</v>
      </c>
      <c r="C4" s="491">
        <v>380</v>
      </c>
      <c r="D4" s="268">
        <v>405</v>
      </c>
      <c r="E4" s="492">
        <v>430</v>
      </c>
      <c r="F4" s="491">
        <v>220</v>
      </c>
      <c r="G4" s="268">
        <v>260</v>
      </c>
      <c r="H4" s="492">
        <v>300</v>
      </c>
    </row>
    <row r="5" spans="1:16" x14ac:dyDescent="0.2">
      <c r="B5" s="267" t="s">
        <v>301</v>
      </c>
      <c r="C5" s="491">
        <v>310</v>
      </c>
      <c r="D5" s="268">
        <v>335</v>
      </c>
      <c r="E5" s="492">
        <v>360</v>
      </c>
      <c r="F5" s="491">
        <v>210</v>
      </c>
      <c r="G5" s="268">
        <v>250</v>
      </c>
      <c r="H5" s="492">
        <v>290</v>
      </c>
    </row>
    <row r="6" spans="1:16" x14ac:dyDescent="0.2">
      <c r="B6" s="267" t="s">
        <v>325</v>
      </c>
      <c r="C6" s="491">
        <v>235</v>
      </c>
      <c r="D6" s="268">
        <v>260</v>
      </c>
      <c r="E6" s="492">
        <v>285</v>
      </c>
      <c r="F6" s="491">
        <v>175</v>
      </c>
      <c r="G6" s="268">
        <v>215</v>
      </c>
      <c r="H6" s="492">
        <v>255</v>
      </c>
    </row>
    <row r="7" spans="1:16" ht="15" thickBot="1" x14ac:dyDescent="0.25">
      <c r="B7" s="265" t="s">
        <v>323</v>
      </c>
      <c r="C7" s="493">
        <v>230</v>
      </c>
      <c r="D7" s="494">
        <v>255</v>
      </c>
      <c r="E7" s="495">
        <v>280</v>
      </c>
      <c r="F7" s="493">
        <v>120</v>
      </c>
      <c r="G7" s="494">
        <v>160</v>
      </c>
      <c r="H7" s="495">
        <v>200</v>
      </c>
    </row>
    <row r="8" spans="1:16" x14ac:dyDescent="0.2">
      <c r="C8" s="268"/>
      <c r="D8" s="268"/>
      <c r="E8" s="268"/>
      <c r="F8" s="268"/>
      <c r="G8" s="268"/>
      <c r="H8" s="268"/>
    </row>
    <row r="9" spans="1:16" x14ac:dyDescent="0.2">
      <c r="C9" s="268"/>
      <c r="D9" s="268"/>
      <c r="E9" s="268"/>
      <c r="F9" s="268"/>
      <c r="G9" s="268"/>
      <c r="H9" s="268"/>
    </row>
    <row r="10" spans="1:16" x14ac:dyDescent="0.2">
      <c r="B10" s="316" t="s">
        <v>682</v>
      </c>
    </row>
    <row r="11" spans="1:16" x14ac:dyDescent="0.2">
      <c r="B11" s="265" t="s">
        <v>321</v>
      </c>
      <c r="C11" s="266">
        <v>0.1</v>
      </c>
    </row>
    <row r="12" spans="1:16" x14ac:dyDescent="0.2">
      <c r="B12" s="265" t="s">
        <v>301</v>
      </c>
      <c r="C12" s="266">
        <v>0.15</v>
      </c>
    </row>
    <row r="13" spans="1:16" x14ac:dyDescent="0.2">
      <c r="B13" s="265" t="s">
        <v>325</v>
      </c>
      <c r="C13" s="266">
        <v>0.15</v>
      </c>
    </row>
    <row r="14" spans="1:16" x14ac:dyDescent="0.2">
      <c r="B14" s="265" t="s">
        <v>323</v>
      </c>
      <c r="C14" s="266">
        <v>0.2</v>
      </c>
    </row>
    <row r="19" spans="2:7" x14ac:dyDescent="0.2">
      <c r="B19" s="1094" t="s">
        <v>683</v>
      </c>
      <c r="C19" s="1094"/>
      <c r="D19" s="1094"/>
      <c r="E19" s="1094"/>
      <c r="F19" s="1094"/>
      <c r="G19" s="1094"/>
    </row>
    <row r="20" spans="2:7" x14ac:dyDescent="0.2">
      <c r="B20" s="1094"/>
      <c r="C20" s="1094"/>
      <c r="D20" s="1094"/>
      <c r="E20" s="1094"/>
      <c r="F20" s="1094"/>
      <c r="G20" s="1094"/>
    </row>
  </sheetData>
  <mergeCells count="1">
    <mergeCell ref="B19:G20"/>
  </mergeCells>
  <pageMargins left="0.7" right="0.7" top="0.75" bottom="0.75" header="0.3" footer="0.3"/>
  <pageSetup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C9F6-FBC4-4BD4-8F2F-C890DD6D6304}">
  <sheetPr codeName="Sheet14"/>
  <dimension ref="B1:J29"/>
  <sheetViews>
    <sheetView showGridLines="0" defaultGridColor="0" view="pageBreakPreview" topLeftCell="B1" colorId="22" zoomScale="70" zoomScaleNormal="85" zoomScaleSheetLayoutView="70" zoomScalePageLayoutView="40" workbookViewId="0">
      <selection activeCell="B1" sqref="B1"/>
    </sheetView>
  </sheetViews>
  <sheetFormatPr defaultColWidth="12.42578125" defaultRowHeight="15" customHeight="1" x14ac:dyDescent="0.25"/>
  <cols>
    <col min="1" max="1" width="9.140625" style="123" customWidth="1"/>
    <col min="2" max="2" width="20.5703125" style="123" customWidth="1"/>
    <col min="3" max="3" width="11" style="123" customWidth="1"/>
    <col min="4" max="4" width="4" style="123" bestFit="1" customWidth="1"/>
    <col min="5" max="5" width="20.42578125" style="123" customWidth="1"/>
    <col min="6" max="6" width="5.140625" style="123" customWidth="1"/>
    <col min="7" max="7" width="20" style="123" customWidth="1"/>
    <col min="8" max="8" width="10" style="123" customWidth="1"/>
    <col min="9" max="9" width="14.5703125" style="123" customWidth="1"/>
    <col min="10" max="10" width="10.140625" style="123" bestFit="1" customWidth="1"/>
    <col min="11" max="11" width="9.140625" style="123" customWidth="1"/>
    <col min="12" max="12" width="20.5703125" style="123" customWidth="1"/>
    <col min="13" max="13" width="11" style="123" customWidth="1"/>
    <col min="14" max="14" width="4" style="123" bestFit="1" customWidth="1"/>
    <col min="15" max="15" width="20.42578125" style="123" customWidth="1"/>
    <col min="16" max="16" width="5.140625" style="123" customWidth="1"/>
    <col min="17" max="17" width="20" style="123" customWidth="1"/>
    <col min="18" max="18" width="10" style="123" customWidth="1"/>
    <col min="19" max="19" width="14.5703125" style="123" customWidth="1"/>
    <col min="20" max="20" width="10.140625" style="123" bestFit="1" customWidth="1"/>
    <col min="21" max="94" width="9.140625" style="123" customWidth="1"/>
    <col min="95" max="16384" width="12.42578125" style="123"/>
  </cols>
  <sheetData>
    <row r="1" spans="2:10" ht="15" customHeight="1" x14ac:dyDescent="0.25">
      <c r="B1" s="133"/>
      <c r="C1" s="133"/>
      <c r="D1" s="133"/>
      <c r="E1" s="133"/>
      <c r="F1" s="133"/>
      <c r="G1" s="133"/>
      <c r="H1" s="133"/>
      <c r="I1" s="133"/>
      <c r="J1" s="133"/>
    </row>
    <row r="7" spans="2:10" ht="20.25" customHeight="1" x14ac:dyDescent="0.3">
      <c r="B7" s="1095">
        <f>'PPA ps1'!C3</f>
        <v>0</v>
      </c>
      <c r="C7" s="1095"/>
      <c r="D7" s="1095"/>
      <c r="E7" s="1095"/>
    </row>
    <row r="8" spans="2:10" ht="21" customHeight="1" x14ac:dyDescent="0.3">
      <c r="B8" s="1096" t="str">
        <f>'PPA ps1'!C4</f>
        <v>[M/D/YYYY]</v>
      </c>
      <c r="C8" s="1096"/>
      <c r="D8" s="1096"/>
      <c r="E8" s="1096"/>
    </row>
    <row r="15" spans="2:10" ht="32.25" customHeight="1" x14ac:dyDescent="0.4">
      <c r="F15" s="441" t="str">
        <f>'PPA ps1'!C9</f>
        <v/>
      </c>
    </row>
    <row r="16" spans="2:10" ht="32.25" customHeight="1" x14ac:dyDescent="0.4">
      <c r="F16" s="441" t="str">
        <f>'PPA ps1'!C10</f>
        <v/>
      </c>
    </row>
    <row r="17" spans="6:6" ht="32.25" customHeight="1" x14ac:dyDescent="0.4">
      <c r="F17" s="441" t="str">
        <f>'PPA ps1'!C11</f>
        <v/>
      </c>
    </row>
    <row r="21" spans="6:6" ht="27.75" customHeight="1" x14ac:dyDescent="0.35">
      <c r="F21" s="442" t="str">
        <f>'PPA ps1'!C14</f>
        <v/>
      </c>
    </row>
    <row r="22" spans="6:6" ht="32.25" customHeight="1" x14ac:dyDescent="0.35">
      <c r="F22" s="442" t="s">
        <v>684</v>
      </c>
    </row>
    <row r="29" spans="6:6" ht="15" customHeight="1" x14ac:dyDescent="0.25">
      <c r="F29" s="129" t="s">
        <v>685</v>
      </c>
    </row>
  </sheetData>
  <sheetProtection formatRows="0"/>
  <mergeCells count="2">
    <mergeCell ref="B7:E7"/>
    <mergeCell ref="B8:E8"/>
  </mergeCells>
  <pageMargins left="0.25" right="0.25" top="0.3" bottom="0.3" header="0.3" footer="0.1"/>
  <pageSetup scale="87" fitToHeight="3" orientation="portrait" r:id="rId1"/>
  <headerFooter>
    <oddFooter>&amp;LPage: &amp;P&amp;CTab: &amp;A&amp;RPrint Date: &amp;D</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T82"/>
  <sheetViews>
    <sheetView showGridLines="0" defaultGridColor="0" view="pageBreakPreview" topLeftCell="B1" colorId="22" zoomScaleNormal="85" zoomScaleSheetLayoutView="100" workbookViewId="0">
      <selection activeCell="B1" sqref="B1"/>
    </sheetView>
  </sheetViews>
  <sheetFormatPr defaultColWidth="12.42578125" defaultRowHeight="15" customHeight="1" outlineLevelRow="1" x14ac:dyDescent="0.25"/>
  <cols>
    <col min="1" max="1" width="3.5703125" style="123" customWidth="1"/>
    <col min="2" max="2" width="20.5703125" style="123" customWidth="1"/>
    <col min="3" max="3" width="14.28515625" style="123" customWidth="1"/>
    <col min="4" max="4" width="5.28515625" style="123" customWidth="1"/>
    <col min="5" max="5" width="24" style="123" customWidth="1"/>
    <col min="6" max="6" width="6.140625" style="123" customWidth="1"/>
    <col min="7" max="7" width="23.85546875" style="123" customWidth="1"/>
    <col min="8" max="8" width="10" style="123" customWidth="1"/>
    <col min="9" max="9" width="20" style="123" customWidth="1"/>
    <col min="10" max="10" width="10.140625" style="123" bestFit="1" customWidth="1"/>
    <col min="11" max="11" width="9.140625" style="123" customWidth="1"/>
    <col min="12" max="12" width="20.5703125" style="123" customWidth="1"/>
    <col min="13" max="13" width="11" style="123" customWidth="1"/>
    <col min="14" max="14" width="4" style="123" bestFit="1" customWidth="1"/>
    <col min="15" max="15" width="20.42578125" style="123" customWidth="1"/>
    <col min="16" max="16" width="5.140625" style="123" customWidth="1"/>
    <col min="17" max="17" width="20" style="123" customWidth="1"/>
    <col min="18" max="18" width="10" style="123" customWidth="1"/>
    <col min="19" max="19" width="14.5703125" style="123" customWidth="1"/>
    <col min="20" max="20" width="10.140625" style="123" bestFit="1" customWidth="1"/>
    <col min="21" max="94" width="9.140625" style="123" customWidth="1"/>
    <col min="95" max="16384" width="12.42578125" style="123"/>
  </cols>
  <sheetData>
    <row r="1" spans="1:19" ht="5.0999999999999996" customHeight="1" x14ac:dyDescent="0.25">
      <c r="E1" s="127"/>
      <c r="F1" s="128"/>
      <c r="G1" s="128"/>
      <c r="H1" s="128"/>
      <c r="I1" s="128"/>
      <c r="J1" s="38"/>
      <c r="K1" s="38"/>
      <c r="L1" s="38"/>
    </row>
    <row r="2" spans="1:19" s="44" customFormat="1" ht="20.100000000000001" customHeight="1" x14ac:dyDescent="0.25">
      <c r="A2" s="1097" t="s">
        <v>686</v>
      </c>
      <c r="B2" s="52" t="s">
        <v>687</v>
      </c>
      <c r="C2" s="152"/>
      <c r="D2" s="152"/>
      <c r="E2" s="152"/>
      <c r="F2" s="152"/>
      <c r="G2" s="152"/>
      <c r="H2" s="59" t="s">
        <v>688</v>
      </c>
      <c r="I2" s="1107"/>
      <c r="J2" s="1107"/>
      <c r="K2" s="152"/>
      <c r="L2" s="152"/>
      <c r="M2" s="176"/>
      <c r="N2" s="152"/>
      <c r="O2" s="152"/>
      <c r="P2" s="152"/>
    </row>
    <row r="3" spans="1:19" s="44" customFormat="1" ht="15" customHeight="1" x14ac:dyDescent="0.25">
      <c r="A3" s="1097"/>
      <c r="B3" s="52" t="s">
        <v>689</v>
      </c>
      <c r="C3" s="1104"/>
      <c r="D3" s="1104"/>
      <c r="E3" s="1104"/>
      <c r="F3" s="52"/>
      <c r="G3" s="52"/>
      <c r="H3" s="59"/>
      <c r="I3" s="1107"/>
      <c r="J3" s="1107"/>
      <c r="K3" s="52"/>
      <c r="L3" s="52"/>
      <c r="M3" s="52"/>
      <c r="N3" s="52"/>
      <c r="O3" s="52"/>
      <c r="P3" s="52"/>
    </row>
    <row r="4" spans="1:19" s="44" customFormat="1" ht="15" customHeight="1" thickBot="1" x14ac:dyDescent="0.35">
      <c r="A4" s="1097"/>
      <c r="B4" s="52" t="s">
        <v>690</v>
      </c>
      <c r="C4" s="166" t="s">
        <v>691</v>
      </c>
      <c r="D4" s="46"/>
      <c r="E4" s="102"/>
      <c r="F4" s="47"/>
      <c r="G4" s="47"/>
      <c r="I4"/>
      <c r="J4"/>
      <c r="K4" s="47"/>
      <c r="L4" s="47"/>
      <c r="M4" s="48"/>
      <c r="N4" s="48"/>
      <c r="O4" s="48"/>
    </row>
    <row r="5" spans="1:19" s="44" customFormat="1" ht="15" customHeight="1" thickTop="1" thickBot="1" x14ac:dyDescent="0.3">
      <c r="A5" s="1097"/>
      <c r="B5" s="1115" t="s">
        <v>692</v>
      </c>
      <c r="C5" s="1115"/>
      <c r="D5" s="1115"/>
      <c r="E5" s="1115"/>
      <c r="F5" s="1115"/>
      <c r="G5" s="1115"/>
      <c r="H5" s="1115"/>
      <c r="I5" s="1115"/>
      <c r="J5" s="1115"/>
      <c r="K5" s="133"/>
      <c r="L5" s="133"/>
      <c r="M5" s="133"/>
      <c r="N5" s="133"/>
      <c r="O5" s="133"/>
      <c r="P5" s="133"/>
      <c r="S5" s="49"/>
    </row>
    <row r="6" spans="1:19" s="44" customFormat="1" ht="15" customHeight="1" thickTop="1" x14ac:dyDescent="0.25">
      <c r="A6" s="1097"/>
      <c r="B6" s="47"/>
      <c r="C6" s="102"/>
      <c r="D6" s="102"/>
      <c r="E6" s="102"/>
      <c r="F6" s="47"/>
      <c r="G6" s="47"/>
      <c r="H6" s="47"/>
      <c r="I6" s="47"/>
      <c r="J6" s="47"/>
      <c r="K6" s="50"/>
      <c r="L6" s="50"/>
      <c r="M6" s="51"/>
      <c r="N6" s="51"/>
      <c r="O6" s="51"/>
    </row>
    <row r="7" spans="1:19" s="44" customFormat="1" ht="15" customHeight="1" x14ac:dyDescent="0.25">
      <c r="A7" s="1097"/>
      <c r="B7" s="124" t="s">
        <v>693</v>
      </c>
      <c r="C7" s="102">
        <f>'A_Description and Fund Request'!C6</f>
        <v>0</v>
      </c>
      <c r="D7" s="102"/>
      <c r="E7" s="102"/>
      <c r="G7" s="47"/>
      <c r="H7" s="47"/>
      <c r="I7" s="47"/>
      <c r="L7" s="47"/>
      <c r="O7" s="1113"/>
      <c r="P7" s="1113"/>
    </row>
    <row r="8" spans="1:19" s="44" customFormat="1" ht="5.0999999999999996" customHeight="1" x14ac:dyDescent="0.25">
      <c r="A8" s="1097"/>
      <c r="B8" s="52"/>
      <c r="C8" s="102"/>
      <c r="D8" s="102"/>
      <c r="E8" s="102"/>
      <c r="F8" s="47"/>
      <c r="G8" s="47"/>
      <c r="H8" s="47"/>
      <c r="I8" s="47"/>
      <c r="L8" s="47"/>
      <c r="O8" s="87"/>
      <c r="P8" s="87"/>
    </row>
    <row r="9" spans="1:19" s="44" customFormat="1" ht="15" customHeight="1" x14ac:dyDescent="0.25">
      <c r="A9" s="1097"/>
      <c r="B9" s="52" t="s">
        <v>694</v>
      </c>
      <c r="C9" s="712" t="str" cm="1">
        <f t="array" ref="C9:D9">IF('A_Description and Fund Request'!C5:D5=0,"",'A_Description and Fund Request'!C5:D5)</f>
        <v/>
      </c>
      <c r="D9" s="53" t="str">
        <v/>
      </c>
      <c r="E9" s="52"/>
      <c r="F9" s="124" t="s">
        <v>695</v>
      </c>
      <c r="I9" s="124"/>
      <c r="J9" s="124"/>
      <c r="L9" s="49"/>
      <c r="O9" s="1114"/>
      <c r="P9" s="1114"/>
    </row>
    <row r="10" spans="1:19" s="44" customFormat="1" ht="15" customHeight="1" x14ac:dyDescent="0.25">
      <c r="A10" s="1097"/>
      <c r="B10" s="52" t="s">
        <v>696</v>
      </c>
      <c r="C10" s="712" t="str">
        <f>IF(B_Site!D8=0,"",B_Site!D8)</f>
        <v/>
      </c>
      <c r="D10" s="54"/>
      <c r="E10" s="54"/>
      <c r="F10" s="155" t="s">
        <v>299</v>
      </c>
      <c r="H10" s="711" t="str">
        <f>IF(B_Site!N6=0,"",B_Site!N6)</f>
        <v/>
      </c>
    </row>
    <row r="11" spans="1:19" s="44" customFormat="1" ht="15" customHeight="1" x14ac:dyDescent="0.25">
      <c r="A11" s="1097"/>
      <c r="B11" s="44" t="s">
        <v>697</v>
      </c>
      <c r="C11" s="712" t="str">
        <f>IF(B_Site!D9=0,"",B_Site!D9&amp;", "&amp;B_Site!D10)</f>
        <v/>
      </c>
      <c r="D11" s="55"/>
      <c r="F11" s="712" t="str">
        <f>IF(B_Site!L7=0,"",B_Site!L7)</f>
        <v/>
      </c>
      <c r="G11" s="160" t="str">
        <f>IF(B_Site!N7=0,"","- Alderman:")</f>
        <v/>
      </c>
      <c r="H11" s="711" t="str">
        <f>IF(B_Site!N7=0,"",B_Site!N7)</f>
        <v/>
      </c>
      <c r="J11" s="158"/>
    </row>
    <row r="12" spans="1:19" s="44" customFormat="1" ht="15" customHeight="1" x14ac:dyDescent="0.25">
      <c r="A12" s="1097"/>
      <c r="B12" s="50" t="str">
        <f>IF(C12="","","Note:")</f>
        <v/>
      </c>
      <c r="C12" s="49" t="str">
        <f>IF(B_Site!E161=0,"","There are multiple Sites in this Development.")</f>
        <v/>
      </c>
      <c r="D12" s="49"/>
      <c r="F12" s="712" t="str">
        <f>IF(B_Site!L8=0,"",B_Site!L8)</f>
        <v/>
      </c>
      <c r="G12" s="160" t="s">
        <v>698</v>
      </c>
      <c r="H12" s="711" t="str">
        <f>IF(B_Site!N8=0,"",B_Site!N8)</f>
        <v/>
      </c>
      <c r="J12" s="158"/>
    </row>
    <row r="13" spans="1:19" s="44" customFormat="1" ht="15" customHeight="1" x14ac:dyDescent="0.25">
      <c r="A13" s="1097"/>
      <c r="B13" s="52" t="s">
        <v>699</v>
      </c>
      <c r="C13" s="712" t="str">
        <f>IF(B_Site!D11=0,"",B_Site!D11&amp;" / "&amp;B_Site!D7)</f>
        <v/>
      </c>
      <c r="F13" s="712" t="str">
        <f>IF(B_Site!L9=0,"",B_Site!L9)</f>
        <v/>
      </c>
      <c r="G13" s="160" t="s">
        <v>700</v>
      </c>
      <c r="H13" s="711" t="str">
        <f>IF(B_Site!N9=0,"",B_Site!N9)</f>
        <v/>
      </c>
      <c r="J13" s="158"/>
    </row>
    <row r="14" spans="1:19" s="44" customFormat="1" ht="15" customHeight="1" x14ac:dyDescent="0.25">
      <c r="A14" s="1097"/>
      <c r="B14" s="52" t="s">
        <v>635</v>
      </c>
      <c r="C14" s="44" t="str">
        <f>IF('A_Description and Fund Request'!C7="","",'A_Description and Fund Request'!C7)</f>
        <v/>
      </c>
      <c r="F14" s="712" t="str">
        <f>IF(B_Site!L10=0,"",B_Site!L10)</f>
        <v/>
      </c>
      <c r="G14" s="160" t="s">
        <v>701</v>
      </c>
      <c r="H14" s="711" t="str">
        <f>IF(B_Site!N10=0,"",B_Site!N10)</f>
        <v/>
      </c>
      <c r="J14" s="158"/>
    </row>
    <row r="15" spans="1:19" s="44" customFormat="1" ht="15" customHeight="1" x14ac:dyDescent="0.25">
      <c r="A15" s="1097"/>
      <c r="B15" s="52" t="s">
        <v>702</v>
      </c>
      <c r="C15" s="44" t="e">
        <f>IF('A_Description and Fund Request'!#REF!="","",'A_Description and Fund Request'!#REF!)</f>
        <v>#REF!</v>
      </c>
      <c r="J15" s="158"/>
    </row>
    <row r="16" spans="1:19" s="44" customFormat="1" ht="15" customHeight="1" outlineLevel="1" x14ac:dyDescent="0.25">
      <c r="A16" s="1097"/>
      <c r="B16" s="52" t="s">
        <v>703</v>
      </c>
      <c r="F16" s="1105" t="s">
        <v>704</v>
      </c>
      <c r="G16" s="1105"/>
      <c r="H16" s="1106" t="str">
        <f>IF(B_Site!L15=0,"",B_Site!L15)</f>
        <v/>
      </c>
      <c r="I16" s="1106"/>
      <c r="J16" s="1106"/>
    </row>
    <row r="17" spans="1:16" s="44" customFormat="1" ht="15" customHeight="1" x14ac:dyDescent="0.25">
      <c r="A17" s="1097"/>
      <c r="F17" s="710"/>
      <c r="H17" s="1107"/>
      <c r="I17" s="1107"/>
      <c r="J17" s="1107"/>
      <c r="K17" s="167"/>
    </row>
    <row r="18" spans="1:16" s="44" customFormat="1" ht="15" customHeight="1" x14ac:dyDescent="0.25">
      <c r="A18" s="1097"/>
      <c r="B18" s="52" t="s">
        <v>705</v>
      </c>
      <c r="C18" s="45"/>
      <c r="D18" s="59" t="s">
        <v>706</v>
      </c>
      <c r="F18" s="710" t="s">
        <v>707</v>
      </c>
      <c r="H18" s="1116" t="str" cm="1">
        <f t="array" ref="H18">IFERROR(_xlfn.IFS('A_Description and Fund Request'!#REF!="X","9% LIHTC",'A_Description and Fund Request'!#REF!="X","4% LIHTC"),"")</f>
        <v/>
      </c>
      <c r="I18" s="1116"/>
      <c r="J18" s="1116"/>
    </row>
    <row r="19" spans="1:16" s="44" customFormat="1" ht="15" customHeight="1" x14ac:dyDescent="0.25">
      <c r="A19" s="1097"/>
      <c r="B19" s="52"/>
      <c r="C19" s="45"/>
      <c r="D19" s="59"/>
      <c r="F19" s="710" t="s">
        <v>708</v>
      </c>
      <c r="H19" s="715" t="e" cm="1">
        <f t="array" ref="H19">_xlfn.IFS('A_Description and Fund Request'!#REF!="X","Permanent Supportive Housing",'A_Description and Fund Request'!#REF!="X","Non Congregate Shelter")</f>
        <v>#REF!</v>
      </c>
      <c r="I19" s="715"/>
      <c r="J19" s="715"/>
    </row>
    <row r="20" spans="1:16" s="44" customFormat="1" ht="15.75" customHeight="1" x14ac:dyDescent="0.25">
      <c r="A20" s="1097"/>
      <c r="B20" s="52"/>
      <c r="C20" s="171">
        <v>0</v>
      </c>
      <c r="D20" s="59"/>
      <c r="F20" s="710" t="s">
        <v>709</v>
      </c>
    </row>
    <row r="21" spans="1:16" s="44" customFormat="1" ht="15" customHeight="1" x14ac:dyDescent="0.25">
      <c r="A21" s="1097"/>
      <c r="B21" s="173"/>
      <c r="C21" s="174" t="str">
        <f t="array" ref="C21">IFERROR(INDEX('E_Unit Mix'!#REF!, MATCH(0, COUNTIF($C$20:C20,'E_Unit Mix'!#REF!), 0)),"")</f>
        <v/>
      </c>
      <c r="D21" s="365" t="str">
        <f>IF(C21="","",SUMIF('E_Unit Mix'!#REF!,C21,'E_Unit Mix'!#REF!))</f>
        <v/>
      </c>
      <c r="F21" s="116" t="s">
        <v>710</v>
      </c>
      <c r="G21" s="104" t="s">
        <v>711</v>
      </c>
      <c r="H21" s="134" t="s">
        <v>467</v>
      </c>
      <c r="I21" s="134" t="s">
        <v>712</v>
      </c>
      <c r="J21" s="135" t="s">
        <v>713</v>
      </c>
    </row>
    <row r="22" spans="1:16" s="44" customFormat="1" ht="15" customHeight="1" x14ac:dyDescent="0.25">
      <c r="A22" s="1097"/>
      <c r="B22" s="173"/>
      <c r="C22" s="676" t="str" cm="1">
        <f t="array" ref="C22">IFERROR(INDEX('E_Unit Mix'!#REF!, MATCH(0, COUNTIF($C$20:C21,'E_Unit Mix'!#REF!), 0)),"")</f>
        <v/>
      </c>
      <c r="D22" s="884" t="str">
        <f>IF(C22="","",SUMIF('E_Unit Mix'!#REF!,C22,'E_Unit Mix'!#REF!))</f>
        <v/>
      </c>
      <c r="F22" s="114"/>
      <c r="G22" s="159"/>
      <c r="H22" s="153"/>
      <c r="I22" s="165"/>
      <c r="J22" s="105"/>
    </row>
    <row r="23" spans="1:16" s="44" customFormat="1" ht="15" customHeight="1" x14ac:dyDescent="0.25">
      <c r="A23" s="1097"/>
      <c r="B23" s="173"/>
      <c r="C23" s="676" t="str">
        <f t="array" ref="C23">IFERROR(INDEX('E_Unit Mix'!#REF!, MATCH(0, COUNTIF($C$20:C22,'E_Unit Mix'!#REF!), 0)),"")</f>
        <v/>
      </c>
      <c r="D23" s="884" t="str">
        <f>IF(C23="","",SUMIF('E_Unit Mix'!#REF!,C23,'E_Unit Mix'!#REF!))</f>
        <v/>
      </c>
      <c r="F23" s="114"/>
      <c r="G23" s="159"/>
      <c r="H23" s="154"/>
      <c r="I23" s="165"/>
      <c r="J23" s="106"/>
      <c r="K23" s="150"/>
      <c r="L23" s="150"/>
      <c r="M23" s="119"/>
      <c r="N23" s="150"/>
      <c r="O23" s="150"/>
      <c r="P23" s="118"/>
    </row>
    <row r="24" spans="1:16" s="44" customFormat="1" ht="15" customHeight="1" x14ac:dyDescent="0.25">
      <c r="A24" s="1097"/>
      <c r="B24" s="173"/>
      <c r="C24" s="676" t="str">
        <f t="array" ref="C24">IFERROR(INDEX('E_Unit Mix'!#REF!, MATCH(0, COUNTIF($C$20:C23,'E_Unit Mix'!#REF!), 0)),"")</f>
        <v/>
      </c>
      <c r="D24" s="885" t="str">
        <f>IF(C24="","",SUMIF('E_Unit Mix'!#REF!,C24,'E_Unit Mix'!#REF!))</f>
        <v/>
      </c>
      <c r="F24" s="115"/>
      <c r="G24" s="159"/>
      <c r="H24" s="154"/>
      <c r="I24" s="165"/>
      <c r="J24" s="106"/>
      <c r="K24" s="150"/>
      <c r="L24" s="150"/>
      <c r="M24" s="119"/>
      <c r="N24" s="150"/>
      <c r="O24" s="150"/>
      <c r="P24" s="118"/>
    </row>
    <row r="25" spans="1:16" s="44" customFormat="1" ht="15" customHeight="1" x14ac:dyDescent="0.25">
      <c r="A25" s="1097"/>
      <c r="B25" s="173"/>
      <c r="C25" s="676" t="str">
        <f t="array" ref="C25">IFERROR(INDEX('E_Unit Mix'!#REF!, MATCH(0, COUNTIF($C$20:C24,'E_Unit Mix'!#REF!), 0)),"")</f>
        <v/>
      </c>
      <c r="D25" s="885" t="str">
        <f>IF(C25="","",SUMIF('E_Unit Mix'!#REF!,C25,'E_Unit Mix'!#REF!))</f>
        <v/>
      </c>
      <c r="F25" s="115"/>
      <c r="G25" s="159"/>
      <c r="H25" s="154"/>
      <c r="I25" s="165"/>
      <c r="J25" s="106"/>
      <c r="K25" s="150"/>
      <c r="L25" s="150"/>
      <c r="M25" s="119"/>
      <c r="N25" s="150"/>
      <c r="O25" s="150"/>
      <c r="P25" s="118"/>
    </row>
    <row r="26" spans="1:16" s="44" customFormat="1" ht="15" customHeight="1" x14ac:dyDescent="0.25">
      <c r="A26" s="1097"/>
      <c r="B26" s="173"/>
      <c r="C26" s="175" t="str">
        <f t="array" ref="C26">IFERROR(INDEX('E_Unit Mix'!#REF!, MATCH(0, COUNTIF($C$20:C25,'E_Unit Mix'!#REF!), 0)),"")</f>
        <v/>
      </c>
      <c r="D26" s="366" t="str">
        <f>IF(C26="","",SUMIF('E_Unit Mix'!#REF!,C26,'E_Unit Mix'!#REF!))</f>
        <v/>
      </c>
      <c r="F26" s="115"/>
      <c r="G26" s="159"/>
      <c r="H26" s="154"/>
      <c r="I26" s="165"/>
      <c r="J26" s="106"/>
      <c r="K26" s="150"/>
      <c r="L26" s="150"/>
      <c r="M26" s="119"/>
      <c r="N26" s="150"/>
      <c r="O26" s="150"/>
      <c r="P26" s="118"/>
    </row>
    <row r="27" spans="1:16" s="44" customFormat="1" ht="15" customHeight="1" x14ac:dyDescent="0.25">
      <c r="A27" s="1097"/>
      <c r="C27" s="172" t="s">
        <v>714</v>
      </c>
      <c r="D27" s="364">
        <f>SUM(D21:D26)</f>
        <v>0</v>
      </c>
      <c r="F27" s="120" t="s">
        <v>715</v>
      </c>
      <c r="G27" s="117"/>
      <c r="H27" s="161"/>
      <c r="I27" s="117"/>
      <c r="J27" s="162"/>
      <c r="K27" s="150"/>
      <c r="L27" s="194"/>
      <c r="M27" s="119"/>
      <c r="N27" s="150"/>
      <c r="O27" s="150"/>
      <c r="P27" s="118"/>
    </row>
    <row r="28" spans="1:16" s="44" customFormat="1" ht="15" customHeight="1" x14ac:dyDescent="0.25">
      <c r="A28" s="1097"/>
      <c r="C28" s="191"/>
      <c r="D28" s="149"/>
      <c r="F28" s="120"/>
      <c r="G28" s="150"/>
      <c r="H28" s="192"/>
      <c r="I28" s="150"/>
      <c r="J28" s="193"/>
      <c r="K28" s="150"/>
      <c r="L28" s="194"/>
      <c r="M28" s="119"/>
      <c r="N28" s="150"/>
      <c r="O28" s="150"/>
      <c r="P28" s="118"/>
    </row>
    <row r="29" spans="1:16" s="44" customFormat="1" ht="15" customHeight="1" x14ac:dyDescent="0.25">
      <c r="A29" s="1097"/>
      <c r="D29" s="149"/>
      <c r="F29" s="120" t="str">
        <f>IF(ISNUMBER(SEARCH("bond",G22)),"NOTE: The bond amount above is a not-to-exceed amount and may not reflect actual underwriting.", "")</f>
        <v/>
      </c>
      <c r="G29" s="150"/>
      <c r="H29" s="119"/>
      <c r="I29" s="150"/>
      <c r="J29" s="118"/>
    </row>
    <row r="30" spans="1:16" s="44" customFormat="1" ht="15" customHeight="1" outlineLevel="1" x14ac:dyDescent="0.25">
      <c r="A30" s="1097"/>
      <c r="B30" s="56" t="s">
        <v>716</v>
      </c>
      <c r="C30" s="1108"/>
      <c r="D30" s="1108"/>
      <c r="E30" s="1108"/>
      <c r="F30" s="1108"/>
      <c r="G30" s="1108"/>
      <c r="H30" s="1108"/>
      <c r="I30" s="1108"/>
      <c r="J30" s="1108"/>
    </row>
    <row r="31" spans="1:16" s="44" customFormat="1" ht="15" customHeight="1" outlineLevel="1" x14ac:dyDescent="0.25">
      <c r="A31" s="1097"/>
      <c r="B31" s="56"/>
      <c r="C31" s="713"/>
      <c r="D31" s="713"/>
      <c r="E31" s="713"/>
      <c r="F31" s="713"/>
      <c r="G31" s="713"/>
      <c r="H31" s="713"/>
      <c r="I31" s="713"/>
      <c r="J31" s="713"/>
    </row>
    <row r="32" spans="1:16" s="44" customFormat="1" ht="15" customHeight="1" outlineLevel="1" x14ac:dyDescent="0.25">
      <c r="A32" s="1097"/>
      <c r="B32" s="56" t="s">
        <v>717</v>
      </c>
      <c r="D32" s="53"/>
      <c r="L32" s="56" t="s">
        <v>718</v>
      </c>
    </row>
    <row r="33" spans="1:20" s="44" customFormat="1" ht="51.95" customHeight="1" outlineLevel="1" x14ac:dyDescent="0.25">
      <c r="A33" s="1097"/>
      <c r="B33" s="1109" t="s">
        <v>719</v>
      </c>
      <c r="C33" s="1110"/>
      <c r="D33" s="1110"/>
      <c r="E33" s="1110"/>
      <c r="F33" s="1110"/>
      <c r="G33" s="1110"/>
      <c r="H33" s="1110"/>
      <c r="I33" s="1110"/>
      <c r="J33" s="1111"/>
      <c r="L33" s="1098" t="e">
        <f>IF('A_Description and Fund Request'!#REF!="","",'A_Description and Fund Request'!#REF!)</f>
        <v>#REF!</v>
      </c>
      <c r="M33" s="1099"/>
      <c r="N33" s="1099"/>
      <c r="O33" s="1099"/>
      <c r="P33" s="1099"/>
      <c r="Q33" s="1099"/>
      <c r="R33" s="1099"/>
      <c r="S33" s="1099"/>
      <c r="T33" s="1100"/>
    </row>
    <row r="34" spans="1:20" s="44" customFormat="1" ht="15" customHeight="1" x14ac:dyDescent="0.25">
      <c r="A34" s="1097"/>
    </row>
    <row r="35" spans="1:20" s="44" customFormat="1" ht="15" customHeight="1" x14ac:dyDescent="0.25">
      <c r="A35" s="1097"/>
      <c r="B35" s="56" t="s">
        <v>720</v>
      </c>
      <c r="L35" s="56" t="s">
        <v>721</v>
      </c>
    </row>
    <row r="36" spans="1:20" s="44" customFormat="1" ht="92.1" customHeight="1" x14ac:dyDescent="0.25">
      <c r="A36" s="1097"/>
      <c r="B36" s="1109" t="s">
        <v>719</v>
      </c>
      <c r="C36" s="1110"/>
      <c r="D36" s="1110"/>
      <c r="E36" s="1110"/>
      <c r="F36" s="1110"/>
      <c r="G36" s="1110"/>
      <c r="H36" s="1110"/>
      <c r="I36" s="1110"/>
      <c r="J36" s="1111"/>
      <c r="L36" s="1109" t="e">
        <f>IF('A_Description and Fund Request'!#REF!="","",'A_Description and Fund Request'!#REF!)</f>
        <v>#REF!</v>
      </c>
      <c r="M36" s="1110"/>
      <c r="N36" s="1110"/>
      <c r="O36" s="1110"/>
      <c r="P36" s="1110"/>
      <c r="Q36" s="1110"/>
      <c r="R36" s="1110"/>
      <c r="S36" s="1110"/>
      <c r="T36" s="1111"/>
    </row>
    <row r="37" spans="1:20" s="44" customFormat="1" ht="15" customHeight="1" x14ac:dyDescent="0.25">
      <c r="A37" s="1097"/>
    </row>
    <row r="38" spans="1:20" s="44" customFormat="1" ht="15" customHeight="1" x14ac:dyDescent="0.25">
      <c r="A38" s="1097"/>
      <c r="B38" s="56" t="s">
        <v>722</v>
      </c>
      <c r="L38" s="56" t="s">
        <v>723</v>
      </c>
    </row>
    <row r="39" spans="1:20" s="44" customFormat="1" ht="105" customHeight="1" x14ac:dyDescent="0.25">
      <c r="A39" s="1097"/>
      <c r="B39" s="1098" t="s">
        <v>719</v>
      </c>
      <c r="C39" s="1099"/>
      <c r="D39" s="1099"/>
      <c r="E39" s="1099"/>
      <c r="F39" s="1099"/>
      <c r="G39" s="1099"/>
      <c r="H39" s="1099"/>
      <c r="I39" s="1099"/>
      <c r="J39" s="1100"/>
      <c r="K39" s="151"/>
      <c r="L39" s="1098" t="str">
        <f>IF('A_Description and Fund Request'!B21="","",'A_Description and Fund Request'!B21)</f>
        <v/>
      </c>
      <c r="M39" s="1099"/>
      <c r="N39" s="1099"/>
      <c r="O39" s="1099"/>
      <c r="P39" s="1099"/>
      <c r="Q39" s="1099"/>
      <c r="R39" s="1099"/>
      <c r="S39" s="1099"/>
      <c r="T39" s="1100"/>
    </row>
    <row r="40" spans="1:20" s="44" customFormat="1" ht="18.75" customHeight="1" x14ac:dyDescent="0.25">
      <c r="A40" s="1097"/>
      <c r="B40" s="277"/>
      <c r="C40" s="277"/>
      <c r="D40" s="277"/>
      <c r="E40" s="277"/>
      <c r="F40" s="277"/>
      <c r="G40" s="277"/>
      <c r="H40" s="277"/>
      <c r="I40" s="277"/>
      <c r="J40" s="277"/>
      <c r="K40" s="151"/>
      <c r="L40" s="277"/>
      <c r="M40" s="277"/>
      <c r="N40" s="277"/>
      <c r="O40" s="277"/>
      <c r="P40" s="277"/>
      <c r="Q40" s="277"/>
      <c r="R40" s="277"/>
      <c r="S40" s="277"/>
      <c r="T40" s="277"/>
    </row>
    <row r="41" spans="1:20" s="44" customFormat="1" ht="15.75" x14ac:dyDescent="0.25">
      <c r="A41" s="1097"/>
      <c r="B41" s="56" t="s">
        <v>724</v>
      </c>
      <c r="K41" s="151"/>
      <c r="L41" s="56" t="s">
        <v>725</v>
      </c>
      <c r="M41" s="277"/>
      <c r="N41" s="277"/>
      <c r="O41" s="277"/>
      <c r="P41" s="277"/>
      <c r="Q41" s="277"/>
      <c r="R41" s="277"/>
      <c r="S41" s="277"/>
      <c r="T41" s="277"/>
    </row>
    <row r="42" spans="1:20" s="44" customFormat="1" ht="105" customHeight="1" x14ac:dyDescent="0.25">
      <c r="A42" s="1097"/>
      <c r="B42" s="1098" t="s">
        <v>719</v>
      </c>
      <c r="C42" s="1099"/>
      <c r="D42" s="1099"/>
      <c r="E42" s="1099"/>
      <c r="F42" s="1099"/>
      <c r="G42" s="1099"/>
      <c r="H42" s="1099"/>
      <c r="I42" s="1099"/>
      <c r="J42" s="1100"/>
      <c r="K42" s="151"/>
      <c r="L42" s="1098" t="str">
        <f>IF('F_Population and Services'!C34="","",'F_Population and Services'!C34)</f>
        <v/>
      </c>
      <c r="M42" s="1099"/>
      <c r="N42" s="1099"/>
      <c r="O42" s="1099"/>
      <c r="P42" s="1099"/>
      <c r="Q42" s="1099"/>
      <c r="R42" s="1099"/>
      <c r="S42" s="1099"/>
      <c r="T42" s="1100"/>
    </row>
    <row r="43" spans="1:20" s="44" customFormat="1" ht="15.75" x14ac:dyDescent="0.25">
      <c r="A43" s="1097"/>
      <c r="B43" s="277"/>
      <c r="C43" s="277"/>
      <c r="D43" s="277"/>
      <c r="E43" s="277"/>
      <c r="F43" s="277"/>
      <c r="G43" s="277"/>
      <c r="H43" s="277"/>
      <c r="I43" s="277"/>
      <c r="J43" s="277"/>
      <c r="K43" s="151"/>
      <c r="L43" s="277"/>
      <c r="M43" s="277"/>
      <c r="N43" s="277"/>
      <c r="O43" s="277"/>
      <c r="P43" s="277"/>
      <c r="Q43" s="277"/>
      <c r="R43" s="277"/>
      <c r="S43" s="277"/>
      <c r="T43" s="277"/>
    </row>
    <row r="44" spans="1:20" s="44" customFormat="1" ht="15.75" x14ac:dyDescent="0.25">
      <c r="A44" s="1097"/>
      <c r="B44" s="560" t="s">
        <v>726</v>
      </c>
      <c r="C44" s="277"/>
      <c r="D44" s="886" t="str">
        <f>IF('F_Population and Services'!D8="X","X","")</f>
        <v/>
      </c>
      <c r="E44" s="714" t="s">
        <v>76</v>
      </c>
      <c r="F44" s="886" t="str">
        <f>IF('F_Population and Services'!D9="X","X","")</f>
        <v/>
      </c>
      <c r="G44" s="561" t="s">
        <v>727</v>
      </c>
      <c r="H44" s="277"/>
      <c r="I44" s="277"/>
      <c r="J44" s="277"/>
      <c r="K44" s="151"/>
      <c r="L44" s="277"/>
      <c r="M44" s="277"/>
      <c r="N44" s="277"/>
      <c r="O44" s="277"/>
      <c r="P44" s="277"/>
      <c r="Q44" s="277"/>
      <c r="R44" s="277"/>
      <c r="S44" s="277"/>
      <c r="T44" s="277"/>
    </row>
    <row r="45" spans="1:20" s="44" customFormat="1" ht="18.75" customHeight="1" x14ac:dyDescent="0.25">
      <c r="A45" s="1097"/>
      <c r="B45" s="277"/>
      <c r="C45" s="277"/>
      <c r="D45" s="886" t="str">
        <f>IF('F_Population and Services'!D10="X","X","")</f>
        <v/>
      </c>
      <c r="E45" s="1112" t="s">
        <v>728</v>
      </c>
      <c r="F45" s="886" t="str">
        <f>IF('F_Population and Services'!D11="X","X","")</f>
        <v/>
      </c>
      <c r="G45" s="561" t="s">
        <v>729</v>
      </c>
      <c r="H45" s="277"/>
      <c r="I45" s="277"/>
      <c r="J45" s="277"/>
      <c r="K45" s="151"/>
      <c r="L45" s="277"/>
      <c r="M45" s="277"/>
      <c r="N45" s="277"/>
      <c r="O45" s="277"/>
      <c r="P45" s="277"/>
      <c r="Q45" s="277"/>
      <c r="R45" s="277"/>
      <c r="S45" s="277"/>
      <c r="T45" s="277"/>
    </row>
    <row r="46" spans="1:20" s="44" customFormat="1" ht="15.75" x14ac:dyDescent="0.25">
      <c r="A46" s="1097"/>
      <c r="B46" s="277"/>
      <c r="C46" s="277"/>
      <c r="D46" s="561"/>
      <c r="E46" s="1112"/>
      <c r="F46" s="561"/>
      <c r="G46" s="561"/>
      <c r="H46" s="277"/>
      <c r="I46" s="277"/>
      <c r="J46" s="277"/>
      <c r="K46" s="151"/>
      <c r="L46" s="277"/>
      <c r="M46" s="277"/>
      <c r="N46" s="277"/>
      <c r="O46" s="277"/>
      <c r="P46" s="277"/>
      <c r="Q46" s="277"/>
      <c r="R46" s="277"/>
      <c r="S46" s="277"/>
      <c r="T46" s="277"/>
    </row>
    <row r="47" spans="1:20" s="44" customFormat="1" ht="16.5" x14ac:dyDescent="0.3">
      <c r="A47" s="1097"/>
      <c r="B47" s="273" t="s">
        <v>730</v>
      </c>
      <c r="C47" s="277"/>
      <c r="D47" s="561"/>
      <c r="E47" s="714"/>
      <c r="F47" s="561"/>
      <c r="G47" s="561"/>
      <c r="H47" s="277"/>
      <c r="I47" s="277"/>
      <c r="J47" s="277"/>
      <c r="K47" s="151"/>
      <c r="L47" s="56" t="s">
        <v>731</v>
      </c>
      <c r="M47" s="277"/>
      <c r="N47" s="277"/>
      <c r="O47" s="277"/>
      <c r="P47" s="277"/>
      <c r="Q47" s="277"/>
      <c r="R47" s="277"/>
      <c r="S47" s="277"/>
      <c r="T47" s="277"/>
    </row>
    <row r="48" spans="1:20" s="44" customFormat="1" ht="105" customHeight="1" x14ac:dyDescent="0.25">
      <c r="A48" s="1097"/>
      <c r="B48" s="1098" t="s">
        <v>719</v>
      </c>
      <c r="C48" s="1099"/>
      <c r="D48" s="1099"/>
      <c r="E48" s="1099"/>
      <c r="F48" s="1099"/>
      <c r="G48" s="1099"/>
      <c r="H48" s="1099"/>
      <c r="I48" s="1099"/>
      <c r="J48" s="1100"/>
      <c r="K48" s="151"/>
      <c r="L48" s="1098" t="str">
        <f>IF('F_Population and Services'!C38="","",'F_Population and Services'!C38)</f>
        <v/>
      </c>
      <c r="M48" s="1099"/>
      <c r="N48" s="1099"/>
      <c r="O48" s="1099"/>
      <c r="P48" s="1099"/>
      <c r="Q48" s="1099"/>
      <c r="R48" s="1099"/>
      <c r="S48" s="1099"/>
      <c r="T48" s="1100"/>
    </row>
    <row r="49" spans="1:20" s="44" customFormat="1" ht="17.45" customHeight="1" x14ac:dyDescent="0.25">
      <c r="A49" s="1097"/>
      <c r="B49" s="277"/>
      <c r="C49" s="277"/>
      <c r="D49" s="277"/>
      <c r="E49" s="277"/>
      <c r="F49" s="277"/>
      <c r="G49" s="123"/>
      <c r="H49" s="277"/>
      <c r="I49" s="277"/>
      <c r="J49" s="277"/>
      <c r="K49" s="151"/>
      <c r="L49" s="277"/>
      <c r="M49" s="277"/>
      <c r="N49" s="277"/>
      <c r="O49" s="277"/>
      <c r="P49" s="277"/>
      <c r="Q49" s="277"/>
      <c r="R49" s="277"/>
      <c r="S49" s="277"/>
      <c r="T49" s="277"/>
    </row>
    <row r="50" spans="1:20" s="44" customFormat="1" ht="18.95" customHeight="1" x14ac:dyDescent="0.25">
      <c r="A50" s="1097"/>
      <c r="B50" s="148" t="s">
        <v>50</v>
      </c>
      <c r="C50" s="277"/>
      <c r="D50" s="277"/>
      <c r="E50" s="277"/>
      <c r="F50" s="277"/>
      <c r="G50" s="277"/>
      <c r="H50" s="277"/>
      <c r="I50" s="277"/>
      <c r="J50" s="277"/>
      <c r="K50" s="151"/>
      <c r="L50" s="277"/>
      <c r="M50" s="277"/>
      <c r="N50" s="277"/>
      <c r="O50" s="277"/>
      <c r="P50" s="277"/>
      <c r="Q50" s="277"/>
      <c r="R50" s="277"/>
      <c r="S50" s="277"/>
      <c r="T50" s="277"/>
    </row>
    <row r="51" spans="1:20" ht="6.95" customHeight="1" x14ac:dyDescent="0.25">
      <c r="A51" s="1097"/>
      <c r="E51" s="126"/>
      <c r="F51" s="712"/>
      <c r="G51" s="712"/>
      <c r="H51" s="712"/>
      <c r="I51" s="712"/>
      <c r="J51" s="712"/>
      <c r="K51" s="44"/>
    </row>
    <row r="52" spans="1:20" ht="15" customHeight="1" x14ac:dyDescent="0.25">
      <c r="A52" s="1097"/>
      <c r="B52" s="148" t="s">
        <v>732</v>
      </c>
      <c r="E52" s="126"/>
      <c r="F52" s="712"/>
      <c r="G52" s="712"/>
      <c r="H52" s="712"/>
      <c r="I52" s="712"/>
      <c r="J52" s="712"/>
      <c r="K52" s="44"/>
      <c r="L52" s="148" t="s">
        <v>733</v>
      </c>
    </row>
    <row r="53" spans="1:20" ht="98.45" customHeight="1" x14ac:dyDescent="0.25">
      <c r="A53" s="1097"/>
      <c r="B53" s="1101" t="s">
        <v>719</v>
      </c>
      <c r="C53" s="1102"/>
      <c r="D53" s="1102"/>
      <c r="E53" s="1102"/>
      <c r="F53" s="1102"/>
      <c r="G53" s="1102"/>
      <c r="H53" s="1102"/>
      <c r="I53" s="1102"/>
      <c r="J53" s="1103"/>
      <c r="K53" s="44"/>
      <c r="L53" s="1101" t="str">
        <f>IF('A_Description and Fund Request'!B45="","",'A_Description and Fund Request'!B45)</f>
        <v/>
      </c>
      <c r="M53" s="1102"/>
      <c r="N53" s="1102"/>
      <c r="O53" s="1102"/>
      <c r="P53" s="1102"/>
      <c r="Q53" s="1102"/>
      <c r="R53" s="1102"/>
      <c r="S53" s="1102"/>
      <c r="T53" s="1103"/>
    </row>
    <row r="54" spans="1:20" ht="15" customHeight="1" x14ac:dyDescent="0.25">
      <c r="A54" s="1097"/>
      <c r="F54" s="712"/>
      <c r="G54" s="712"/>
      <c r="H54" s="712"/>
      <c r="I54" s="712"/>
      <c r="J54" s="712"/>
      <c r="K54" s="44"/>
    </row>
    <row r="55" spans="1:20" ht="15" customHeight="1" x14ac:dyDescent="0.25">
      <c r="A55" s="1097"/>
      <c r="B55" s="130"/>
      <c r="C55" s="130"/>
      <c r="D55" s="130"/>
      <c r="E55" s="130"/>
      <c r="L55" s="245"/>
    </row>
    <row r="56" spans="1:20" ht="15" customHeight="1" x14ac:dyDescent="0.25">
      <c r="A56" s="709"/>
      <c r="D56" s="130"/>
      <c r="E56" s="130"/>
      <c r="L56" s="248"/>
    </row>
    <row r="57" spans="1:20" ht="15" customHeight="1" x14ac:dyDescent="0.25">
      <c r="L57" s="248"/>
    </row>
    <row r="65" spans="3:5" ht="15" customHeight="1" x14ac:dyDescent="0.25">
      <c r="C65" s="156"/>
      <c r="E65" s="157"/>
    </row>
    <row r="82" spans="2:9" ht="15" customHeight="1" x14ac:dyDescent="0.25">
      <c r="B82" s="130"/>
      <c r="C82" s="130"/>
      <c r="D82" s="130"/>
      <c r="E82" s="130"/>
      <c r="F82" s="130"/>
      <c r="G82" s="131"/>
      <c r="I82" s="132"/>
    </row>
  </sheetData>
  <sheetProtection formatRows="0"/>
  <customSheetViews>
    <customSheetView guid="{27CD3F9E-A8F8-459C-9542-E3A25AF49F0F}" scale="85" colorId="22" showGridLines="0" fitToPage="1" hiddenColumns="1" topLeftCell="A7">
      <selection activeCell="C81" sqref="C8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39" orientation="portrait" r:id="rId1"/>
      <headerFooter alignWithMargins="0"/>
    </customSheetView>
    <customSheetView guid="{DA068714-31DE-453E-8066-83B45426A1B0}"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47" orientation="portrait" r:id="rId2"/>
      <headerFooter alignWithMargins="0"/>
    </customSheetView>
    <customSheetView guid="{11E1F5E4-CB48-4800-8BCA-5A4C7651C477}"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47" orientation="portrait" r:id="rId3"/>
      <headerFooter alignWithMargins="0"/>
    </customSheetView>
    <customSheetView guid="{996927AF-2CA0-4EA7-84FB-22D43C3670BC}" scale="85" colorId="22" showPageBreaks="1" showGridLines="0" fitToPage="1" printArea="1" hiddenColumns="1" state="hidden" topLeftCell="A40">
      <selection activeCell="M113" sqref="M11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39" orientation="portrait" r:id="rId4"/>
      <headerFooter alignWithMargins="0"/>
    </customSheetView>
  </customSheetViews>
  <mergeCells count="25">
    <mergeCell ref="L53:T53"/>
    <mergeCell ref="O7:P7"/>
    <mergeCell ref="O9:P9"/>
    <mergeCell ref="B5:J5"/>
    <mergeCell ref="L39:T39"/>
    <mergeCell ref="H17:J17"/>
    <mergeCell ref="H18:J18"/>
    <mergeCell ref="B33:J33"/>
    <mergeCell ref="L33:T33"/>
    <mergeCell ref="L36:T36"/>
    <mergeCell ref="L42:T42"/>
    <mergeCell ref="L48:T48"/>
    <mergeCell ref="A2:A55"/>
    <mergeCell ref="B39:J39"/>
    <mergeCell ref="B53:J53"/>
    <mergeCell ref="C3:E3"/>
    <mergeCell ref="F16:G16"/>
    <mergeCell ref="H16:J16"/>
    <mergeCell ref="I2:J2"/>
    <mergeCell ref="I3:J3"/>
    <mergeCell ref="C30:J30"/>
    <mergeCell ref="B36:J36"/>
    <mergeCell ref="B42:J42"/>
    <mergeCell ref="E45:E46"/>
    <mergeCell ref="B48:J48"/>
  </mergeCells>
  <dataValidations count="1">
    <dataValidation showInputMessage="1" showErrorMessage="1" sqref="H10 K23:O28 K2:P2 H22:H26 G29:I29 C15 C21:C26" xr:uid="{00000000-0002-0000-0F00-000000000000}"/>
  </dataValidations>
  <printOptions horizontalCentered="1"/>
  <pageMargins left="0.35" right="0.35" top="0.35" bottom="0.35" header="0.2" footer="0.2"/>
  <pageSetup scale="59" orientation="portrait" r:id="rId5"/>
  <headerFooter>
    <oddFooter>&amp;L&amp;6&amp;F&amp;C&amp;8Page &amp;P&amp;R&amp;6Print Date: &amp;D</oddFooter>
  </headerFooter>
  <drawing r:id="rId6"/>
  <legacyDrawing r:id="rId7"/>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1000000}">
          <x14:formula1>
            <xm:f>Data!$F$3:$F$4</xm:f>
          </x14:formula1>
          <xm:sqref>F22:F26</xm:sqref>
        </x14:dataValidation>
        <x14:dataValidation type="list" showInputMessage="1" showErrorMessage="1" xr:uid="{00000000-0002-0000-0F00-000003000000}">
          <x14:formula1>
            <xm:f>Data!$F$28:$F$35</xm:f>
          </x14:formula1>
          <xm:sqref>O9</xm:sqref>
        </x14:dataValidation>
        <x14:dataValidation type="list" showInputMessage="1" showErrorMessage="1" xr:uid="{00000000-0002-0000-0F00-000006000000}">
          <x14:formula1>
            <xm:f>Data!$J$28:$J$30</xm:f>
          </x14:formula1>
          <xm:sqref>I22:I26</xm:sqref>
        </x14:dataValidation>
        <x14:dataValidation type="list" showInputMessage="1" showErrorMessage="1" xr:uid="{3403DE74-426B-487A-AA2F-0689AD79CC11}">
          <x14:formula1>
            <xm:f>Data!$J$15:$J$17</xm:f>
          </x14:formula1>
          <xm:sqref>C3:E3</xm:sqref>
        </x14:dataValidation>
        <x14:dataValidation type="list" showInputMessage="1" showErrorMessage="1" xr:uid="{00000000-0002-0000-0F00-000004000000}">
          <x14:formula1>
            <xm:f>Data!$N$4:$N$24</xm:f>
          </x14:formula1>
          <xm:sqref>G22:G26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B485-A930-4F0F-8C96-B07BAB6700EF}">
  <sheetPr codeName="Sheet15">
    <pageSetUpPr fitToPage="1"/>
  </sheetPr>
  <dimension ref="A1:W108"/>
  <sheetViews>
    <sheetView showGridLines="0" defaultGridColor="0" view="pageBreakPreview" topLeftCell="B1" colorId="22" zoomScaleNormal="80" zoomScaleSheetLayoutView="100" workbookViewId="0">
      <selection activeCell="B1" sqref="B1"/>
    </sheetView>
  </sheetViews>
  <sheetFormatPr defaultColWidth="12.42578125" defaultRowHeight="15.75" outlineLevelRow="1" x14ac:dyDescent="0.25"/>
  <cols>
    <col min="1" max="1" width="3.5703125" style="44" customWidth="1"/>
    <col min="2" max="2" width="28.140625" style="44" customWidth="1"/>
    <col min="3" max="3" width="15.5703125" style="44" customWidth="1"/>
    <col min="4" max="4" width="8" style="44" customWidth="1"/>
    <col min="5" max="5" width="13.5703125" style="79" customWidth="1"/>
    <col min="6" max="6" width="1.5703125" style="44" customWidth="1"/>
    <col min="7" max="7" width="13.5703125" style="44" customWidth="1"/>
    <col min="8" max="8" width="1.5703125" style="44" customWidth="1"/>
    <col min="9" max="9" width="13.5703125" style="44" customWidth="1"/>
    <col min="10" max="10" width="1.5703125" style="44" customWidth="1"/>
    <col min="11" max="11" width="19.5703125" style="44" customWidth="1"/>
    <col min="12" max="12" width="1.5703125" style="44" customWidth="1"/>
    <col min="13" max="13" width="0.85546875" style="87" customWidth="1"/>
    <col min="14" max="14" width="11.5703125" style="44" customWidth="1"/>
    <col min="15" max="15" width="1.85546875" style="44" customWidth="1"/>
    <col min="16" max="16" width="13.85546875" style="44" customWidth="1"/>
    <col min="17" max="17" width="1.5703125" style="44" hidden="1" customWidth="1"/>
    <col min="18" max="18" width="22.42578125" style="44" hidden="1" customWidth="1"/>
    <col min="19" max="19" width="10.5703125" style="44" customWidth="1"/>
    <col min="20" max="16384" width="12.42578125" style="44"/>
  </cols>
  <sheetData>
    <row r="1" spans="1:18" ht="5.0999999999999996" customHeight="1" thickBot="1" x14ac:dyDescent="0.3"/>
    <row r="2" spans="1:18" s="123" customFormat="1" ht="15" customHeight="1" thickTop="1" thickBot="1" x14ac:dyDescent="0.3">
      <c r="A2" s="1122" t="s">
        <v>686</v>
      </c>
      <c r="B2" s="1115" t="s">
        <v>734</v>
      </c>
      <c r="C2" s="1115"/>
      <c r="D2" s="1115"/>
      <c r="E2" s="1115"/>
      <c r="F2" s="1115"/>
      <c r="G2" s="1115"/>
      <c r="H2" s="1115"/>
      <c r="I2" s="1115"/>
      <c r="J2" s="1115"/>
      <c r="K2" s="1115"/>
      <c r="L2" s="1115"/>
      <c r="M2" s="1115"/>
      <c r="N2" s="1115"/>
      <c r="O2" s="1115"/>
      <c r="P2" s="1115"/>
      <c r="Q2" s="1115"/>
      <c r="R2" s="1115"/>
    </row>
    <row r="3" spans="1:18" s="123" customFormat="1" ht="15" customHeight="1" thickTop="1" x14ac:dyDescent="0.25">
      <c r="A3" s="1122"/>
      <c r="E3" s="129"/>
      <c r="F3" s="715"/>
      <c r="G3" s="715"/>
      <c r="H3" s="715"/>
      <c r="I3" s="715"/>
      <c r="J3" s="715"/>
      <c r="M3" s="457"/>
    </row>
    <row r="4" spans="1:18" s="123" customFormat="1" ht="15" customHeight="1" x14ac:dyDescent="0.25">
      <c r="A4" s="1122"/>
      <c r="B4" s="144" t="s">
        <v>735</v>
      </c>
      <c r="E4" s="129"/>
      <c r="F4" s="715"/>
      <c r="G4" s="145" t="s">
        <v>736</v>
      </c>
      <c r="H4" s="715"/>
      <c r="I4" s="715"/>
      <c r="J4" s="715"/>
      <c r="M4" s="457"/>
    </row>
    <row r="5" spans="1:18" s="123" customFormat="1" ht="5.0999999999999996" customHeight="1" x14ac:dyDescent="0.25">
      <c r="A5" s="1122"/>
      <c r="E5" s="129"/>
      <c r="F5" s="715"/>
      <c r="M5" s="457"/>
    </row>
    <row r="6" spans="1:18" s="123" customFormat="1" ht="15" customHeight="1" x14ac:dyDescent="0.25">
      <c r="A6" s="1122"/>
      <c r="B6" s="710" t="s">
        <v>384</v>
      </c>
      <c r="D6" s="710"/>
      <c r="E6" s="129"/>
      <c r="F6" s="712"/>
      <c r="G6" s="710" t="str">
        <f>IF('C_Dev Team'!D7="","",'C_Dev Team'!C7)</f>
        <v/>
      </c>
      <c r="K6" s="715" t="str">
        <f>IF('C_Dev Team'!D7="","",'C_Dev Team'!D7)&amp;IF('C_Dev Team'!D10="","",", "&amp;'C_Dev Team'!D10)</f>
        <v/>
      </c>
      <c r="M6" s="457"/>
      <c r="N6" s="44"/>
    </row>
    <row r="7" spans="1:18" s="123" customFormat="1" ht="15" customHeight="1" x14ac:dyDescent="0.25">
      <c r="A7" s="1122"/>
      <c r="B7" s="715" t="str">
        <f>IF('C_Dev Team'!G7="","",'C_Dev Team'!G7)&amp;IF('C_Dev Team'!G10="","",", "&amp;'C_Dev Team'!G10)</f>
        <v/>
      </c>
      <c r="E7" s="129"/>
      <c r="F7" s="712"/>
      <c r="G7" s="52" t="str">
        <f>IF('C_Dev Team'!D14="","",'C_Dev Team'!C14)</f>
        <v/>
      </c>
      <c r="K7" s="715" t="str">
        <f>IF('C_Dev Team'!D14="","",'C_Dev Team'!D14)&amp;IF('C_Dev Team'!D17="","",", "&amp;'C_Dev Team'!D17)</f>
        <v/>
      </c>
      <c r="M7" s="457"/>
      <c r="N7" s="44"/>
    </row>
    <row r="8" spans="1:18" s="123" customFormat="1" ht="15" customHeight="1" x14ac:dyDescent="0.25">
      <c r="A8" s="1122"/>
      <c r="B8" s="59"/>
      <c r="C8" s="715"/>
      <c r="D8" s="710"/>
      <c r="E8" s="129"/>
      <c r="F8" s="712"/>
      <c r="G8" s="52" t="str">
        <f>IF('C_Dev Team'!D21="","",'C_Dev Team'!C21)</f>
        <v/>
      </c>
      <c r="H8" s="59"/>
      <c r="K8" s="712" t="str">
        <f>IF('C_Dev Team'!D21="","",'C_Dev Team'!D21)&amp;IF('C_Dev Team'!D24="","",", "&amp;'C_Dev Team'!D24)</f>
        <v/>
      </c>
      <c r="M8" s="457"/>
      <c r="N8" s="44"/>
    </row>
    <row r="9" spans="1:18" s="123" customFormat="1" ht="15" customHeight="1" x14ac:dyDescent="0.25">
      <c r="A9" s="1122"/>
      <c r="B9" s="710" t="s">
        <v>399</v>
      </c>
      <c r="C9" s="715"/>
      <c r="D9" s="44"/>
      <c r="E9" s="129"/>
      <c r="F9" s="712"/>
      <c r="G9" s="52" t="str">
        <f>IF('C_Dev Team'!D28="","",'C_Dev Team'!C28)</f>
        <v/>
      </c>
      <c r="K9" s="712" t="str">
        <f>IF('C_Dev Team'!D28="","",'C_Dev Team'!D28)&amp;IF('C_Dev Team'!D31="","",", "&amp;'C_Dev Team'!D31)</f>
        <v/>
      </c>
      <c r="L9" s="44"/>
      <c r="M9" s="87"/>
      <c r="N9" s="44"/>
    </row>
    <row r="10" spans="1:18" s="123" customFormat="1" ht="15" customHeight="1" x14ac:dyDescent="0.25">
      <c r="A10" s="1122"/>
      <c r="B10" s="712" t="str">
        <f>IF('C_Dev Team'!D35="","",'C_Dev Team'!D35)&amp;IF('C_Dev Team'!D38="","",", "&amp;'C_Dev Team'!D38)</f>
        <v/>
      </c>
      <c r="C10" s="715"/>
      <c r="D10" s="44"/>
      <c r="E10" s="129"/>
      <c r="F10" s="712"/>
      <c r="G10" s="52" t="str">
        <f>IF('C_Dev Team'!D42="","",'C_Dev Team'!C42)</f>
        <v/>
      </c>
      <c r="K10" s="712" t="str">
        <f>IF('C_Dev Team'!D42="","",'C_Dev Team'!D42)&amp;IF('C_Dev Team'!D45="","",", "&amp;'C_Dev Team'!D45)</f>
        <v/>
      </c>
      <c r="L10" s="44"/>
      <c r="M10" s="87"/>
      <c r="N10" s="44"/>
    </row>
    <row r="11" spans="1:18" s="123" customFormat="1" ht="15" customHeight="1" x14ac:dyDescent="0.25">
      <c r="A11" s="1122"/>
      <c r="B11" s="715"/>
      <c r="C11" s="710"/>
      <c r="E11" s="129"/>
      <c r="F11" s="712"/>
      <c r="G11" s="52" t="str">
        <f>IF('C_Dev Team'!D49="","",'C_Dev Team'!C49)</f>
        <v/>
      </c>
      <c r="K11" s="712" t="str">
        <f>IF('C_Dev Team'!D49="","",'C_Dev Team'!D49)&amp;IF('C_Dev Team'!D52="","",", "&amp;'C_Dev Team'!D52)</f>
        <v/>
      </c>
      <c r="L11" s="712"/>
      <c r="M11" s="87"/>
    </row>
    <row r="12" spans="1:18" s="123" customFormat="1" ht="15" customHeight="1" x14ac:dyDescent="0.25">
      <c r="A12" s="1122"/>
      <c r="B12" s="52" t="s">
        <v>737</v>
      </c>
      <c r="D12" s="710"/>
      <c r="E12" s="129"/>
      <c r="F12" s="712"/>
      <c r="M12" s="457"/>
    </row>
    <row r="13" spans="1:18" s="123" customFormat="1" ht="15" customHeight="1" x14ac:dyDescent="0.25">
      <c r="A13" s="1122"/>
      <c r="B13" s="715" t="str">
        <f>IF('C_Dev Team'!G14="","",'C_Dev Team'!G14)&amp;IF('C_Dev Team'!G17="","",", "&amp;'C_Dev Team'!G17)&amp;" "&amp;IF('C_Dev Team'!H14="","", "(CHDO)")</f>
        <v xml:space="preserve"> </v>
      </c>
      <c r="D13" s="44"/>
      <c r="E13" s="129"/>
      <c r="F13" s="712"/>
      <c r="G13" s="145" t="e">
        <f>IF('A_Description and Fund Request'!#REF!="X","TAX EXEMPT BONDS TRANSACTION PROFESSIONALS","")</f>
        <v>#REF!</v>
      </c>
      <c r="M13" s="457"/>
    </row>
    <row r="14" spans="1:18" s="123" customFormat="1" ht="15" customHeight="1" x14ac:dyDescent="0.25">
      <c r="A14" s="1122"/>
      <c r="B14" s="715" t="str">
        <f>IF('C_Dev Team'!G21="","",'C_Dev Team'!G21)&amp;IF('C_Dev Team'!G24="","",", "&amp;'C_Dev Team'!G24)&amp;" "&amp;IF('C_Dev Team'!H21="","", "(CHDO)")</f>
        <v xml:space="preserve"> </v>
      </c>
      <c r="E14" s="129"/>
      <c r="F14" s="712"/>
      <c r="G14" s="52" t="str">
        <f>IF('C_Dev Team'!D57="","",'C_Dev Team'!C57)</f>
        <v/>
      </c>
      <c r="H14" s="44"/>
      <c r="J14" s="712"/>
      <c r="K14" s="715" t="str">
        <f>IF('C_Dev Team'!D57="","",'C_Dev Team'!D57)&amp;IF('C_Dev Team'!D60="","",", "&amp;'C_Dev Team'!D60)</f>
        <v/>
      </c>
      <c r="M14" s="457"/>
      <c r="N14" s="44"/>
    </row>
    <row r="15" spans="1:18" s="123" customFormat="1" ht="15" customHeight="1" x14ac:dyDescent="0.25">
      <c r="A15" s="1122"/>
      <c r="B15" s="715" t="str">
        <f>IF('C_Dev Team'!G28="","",'C_Dev Team'!G28)&amp;IF('C_Dev Team'!G31="","",", "&amp;'C_Dev Team'!G31)&amp;" "&amp;IF('C_Dev Team'!H28="","", "(CHDO)")</f>
        <v xml:space="preserve"> </v>
      </c>
      <c r="D15" s="710"/>
      <c r="E15" s="129"/>
      <c r="F15" s="712"/>
      <c r="G15" s="52" t="str">
        <f>IF('C_Dev Team'!G57="","",'C_Dev Team'!F57)</f>
        <v/>
      </c>
      <c r="K15" s="715" t="str">
        <f>IF('C_Dev Team'!G57="","",'C_Dev Team'!G57)&amp;IF('C_Dev Team'!G60="","",", "&amp;'C_Dev Team'!G60)</f>
        <v/>
      </c>
      <c r="M15" s="457"/>
    </row>
    <row r="16" spans="1:18" s="123" customFormat="1" ht="15" customHeight="1" x14ac:dyDescent="0.25">
      <c r="A16" s="1122"/>
      <c r="B16" s="715" t="str">
        <f>IF('C_Dev Team'!G35="","",'C_Dev Team'!G35)&amp;IF('C_Dev Team'!G38="","",", "&amp;'C_Dev Team'!G38)&amp;" "&amp;IF('C_Dev Team'!H35="","", "(CHDO)")</f>
        <v xml:space="preserve"> </v>
      </c>
      <c r="D16" s="44"/>
      <c r="E16" s="129"/>
      <c r="F16" s="712"/>
      <c r="G16" s="145"/>
      <c r="M16" s="457"/>
    </row>
    <row r="17" spans="1:19" s="123" customFormat="1" ht="15" customHeight="1" x14ac:dyDescent="0.25">
      <c r="A17" s="1122"/>
      <c r="B17" s="715" t="str">
        <f>IF('C_Dev Team'!G42="","",'C_Dev Team'!G42)&amp;IF('C_Dev Team'!G45="","",", "&amp;'C_Dev Team'!G45)&amp;" "&amp;IF('C_Dev Team'!H42="","", "(CHDO)")</f>
        <v xml:space="preserve"> </v>
      </c>
      <c r="C17" s="715"/>
      <c r="E17" s="102"/>
      <c r="F17" s="712"/>
      <c r="G17" s="710"/>
      <c r="H17" s="44"/>
      <c r="I17" s="44"/>
      <c r="J17" s="712"/>
      <c r="L17" s="712"/>
      <c r="M17" s="87"/>
      <c r="N17" s="715"/>
    </row>
    <row r="18" spans="1:19" s="123" customFormat="1" ht="15" customHeight="1" x14ac:dyDescent="0.25">
      <c r="A18" s="1122"/>
      <c r="B18" s="715"/>
      <c r="C18" s="715"/>
      <c r="E18" s="102"/>
      <c r="F18" s="712"/>
      <c r="G18" s="710"/>
      <c r="H18" s="44"/>
      <c r="I18" s="44"/>
      <c r="J18" s="712"/>
      <c r="L18" s="712"/>
      <c r="M18" s="87"/>
      <c r="N18" s="715"/>
    </row>
    <row r="19" spans="1:19" s="123" customFormat="1" ht="15" customHeight="1" x14ac:dyDescent="0.25">
      <c r="A19" s="1122"/>
      <c r="B19" s="126" t="s">
        <v>403</v>
      </c>
      <c r="C19" s="715"/>
      <c r="E19" s="102"/>
      <c r="F19" s="712"/>
      <c r="G19" s="710"/>
      <c r="H19" s="44"/>
      <c r="I19" s="44"/>
      <c r="J19" s="712"/>
      <c r="L19" s="712"/>
      <c r="M19" s="87"/>
      <c r="N19" s="715"/>
    </row>
    <row r="20" spans="1:19" s="123" customFormat="1" ht="15" customHeight="1" x14ac:dyDescent="0.25">
      <c r="A20" s="1122"/>
      <c r="B20" s="123" t="str">
        <f>IF('C_Dev Team'!G49="","",'C_Dev Team'!G49)&amp;IF('C_Dev Team'!G52="","",", "&amp;'C_Dev Team'!G52)&amp;" "&amp;IF('C_Dev Team'!H49="","", "(CHDO)")</f>
        <v xml:space="preserve"> </v>
      </c>
      <c r="C20" s="715"/>
      <c r="E20" s="102"/>
      <c r="F20" s="712"/>
      <c r="G20" s="710"/>
      <c r="H20" s="44"/>
      <c r="I20" s="44"/>
      <c r="J20" s="712"/>
      <c r="L20" s="712"/>
      <c r="M20" s="87"/>
      <c r="N20" s="715"/>
    </row>
    <row r="21" spans="1:19" s="123" customFormat="1" ht="11.1" customHeight="1" thickBot="1" x14ac:dyDescent="0.3">
      <c r="A21" s="1122"/>
      <c r="B21" s="715"/>
      <c r="C21" s="715"/>
      <c r="E21" s="102"/>
      <c r="F21" s="712"/>
      <c r="G21" s="52"/>
      <c r="H21" s="44"/>
      <c r="I21" s="44"/>
      <c r="J21" s="712"/>
      <c r="L21" s="712"/>
      <c r="M21" s="87"/>
      <c r="N21" s="715"/>
    </row>
    <row r="22" spans="1:19" s="123" customFormat="1" ht="15" customHeight="1" outlineLevel="1" thickTop="1" thickBot="1" x14ac:dyDescent="0.3">
      <c r="A22" s="1122"/>
      <c r="B22" s="1115" t="s">
        <v>738</v>
      </c>
      <c r="C22" s="1115"/>
      <c r="D22" s="1115"/>
      <c r="E22" s="1115"/>
      <c r="F22" s="1115"/>
      <c r="G22" s="1115"/>
      <c r="H22" s="1115"/>
      <c r="I22" s="1115"/>
      <c r="J22" s="1115"/>
      <c r="K22" s="1115"/>
      <c r="L22" s="1115"/>
      <c r="M22" s="1115"/>
      <c r="N22" s="1115"/>
      <c r="O22" s="1115"/>
      <c r="P22" s="1115"/>
      <c r="Q22" s="1115"/>
      <c r="R22" s="1115"/>
    </row>
    <row r="23" spans="1:19" s="123" customFormat="1" ht="15" customHeight="1" outlineLevel="1" thickTop="1" x14ac:dyDescent="0.25">
      <c r="A23" s="1122"/>
      <c r="E23" s="129"/>
      <c r="F23" s="52"/>
      <c r="G23" s="52"/>
      <c r="H23" s="712"/>
      <c r="I23" s="52"/>
      <c r="J23" s="52"/>
      <c r="K23" s="712"/>
      <c r="L23" s="712"/>
      <c r="M23" s="87"/>
      <c r="N23" s="715"/>
      <c r="O23" s="715"/>
    </row>
    <row r="24" spans="1:19" s="123" customFormat="1" ht="44.25" customHeight="1" outlineLevel="1" x14ac:dyDescent="0.25">
      <c r="A24" s="1122"/>
      <c r="B24" s="148" t="s">
        <v>739</v>
      </c>
      <c r="C24" s="1101" t="s">
        <v>740</v>
      </c>
      <c r="D24" s="1102"/>
      <c r="E24" s="1102"/>
      <c r="F24" s="1102"/>
      <c r="G24" s="1102"/>
      <c r="H24" s="1102"/>
      <c r="I24" s="1102"/>
      <c r="J24" s="1102"/>
      <c r="K24" s="1102"/>
      <c r="L24" s="1102"/>
      <c r="M24" s="1102"/>
      <c r="N24" s="1102"/>
      <c r="O24" s="1102"/>
      <c r="P24" s="1102"/>
      <c r="Q24" s="1102"/>
      <c r="R24" s="1103"/>
    </row>
    <row r="25" spans="1:19" ht="15" customHeight="1" thickBot="1" x14ac:dyDescent="0.3">
      <c r="A25" s="1122"/>
      <c r="B25" s="57"/>
      <c r="P25" s="87"/>
      <c r="Q25" s="87"/>
      <c r="R25" s="87"/>
    </row>
    <row r="26" spans="1:19" ht="15" customHeight="1" thickTop="1" thickBot="1" x14ac:dyDescent="0.3">
      <c r="A26" s="1122"/>
      <c r="B26" s="1115" t="s">
        <v>741</v>
      </c>
      <c r="C26" s="1115"/>
      <c r="D26" s="1115"/>
      <c r="E26" s="1115"/>
      <c r="F26" s="1115"/>
      <c r="G26" s="1115"/>
      <c r="H26" s="1115"/>
      <c r="I26" s="1115"/>
      <c r="J26" s="1115"/>
      <c r="K26" s="1115"/>
      <c r="L26" s="1115"/>
      <c r="M26" s="1115"/>
      <c r="N26" s="1115"/>
      <c r="O26" s="1115"/>
      <c r="P26" s="1115"/>
      <c r="Q26" s="1115"/>
      <c r="R26" s="1115"/>
      <c r="S26" s="136"/>
    </row>
    <row r="27" spans="1:19" ht="15" customHeight="1" thickTop="1" x14ac:dyDescent="0.25">
      <c r="A27" s="1122"/>
    </row>
    <row r="28" spans="1:19" ht="15" customHeight="1" x14ac:dyDescent="0.25">
      <c r="A28" s="1122"/>
      <c r="B28" s="887" t="s">
        <v>742</v>
      </c>
      <c r="C28" s="888" t="s">
        <v>521</v>
      </c>
      <c r="D28" s="888"/>
      <c r="E28" s="888"/>
      <c r="F28" s="889"/>
      <c r="G28" s="890"/>
      <c r="H28" s="890"/>
      <c r="I28" s="890" t="s">
        <v>743</v>
      </c>
      <c r="J28" s="890"/>
      <c r="K28" s="890" t="s">
        <v>744</v>
      </c>
      <c r="L28" s="889"/>
      <c r="M28" s="890"/>
      <c r="N28" s="889"/>
      <c r="O28" s="890"/>
      <c r="P28" s="890" t="s">
        <v>481</v>
      </c>
      <c r="Q28" s="60"/>
      <c r="R28" s="138"/>
    </row>
    <row r="29" spans="1:19" ht="15" customHeight="1" x14ac:dyDescent="0.25">
      <c r="A29" s="1122"/>
      <c r="B29" s="891" t="s">
        <v>745</v>
      </c>
      <c r="C29" s="892" t="s">
        <v>458</v>
      </c>
      <c r="D29" s="892"/>
      <c r="E29" s="892" t="s">
        <v>746</v>
      </c>
      <c r="F29" s="893"/>
      <c r="G29" s="893" t="s">
        <v>59</v>
      </c>
      <c r="H29" s="893"/>
      <c r="I29" s="893" t="s">
        <v>747</v>
      </c>
      <c r="J29" s="893"/>
      <c r="K29" s="893" t="s">
        <v>748</v>
      </c>
      <c r="L29" s="893"/>
      <c r="M29" s="893"/>
      <c r="N29" s="893" t="s">
        <v>749</v>
      </c>
      <c r="O29" s="893"/>
      <c r="P29" s="893" t="s">
        <v>750</v>
      </c>
      <c r="Q29" s="48"/>
      <c r="R29" s="137" t="s">
        <v>751</v>
      </c>
    </row>
    <row r="30" spans="1:19" ht="15" customHeight="1" x14ac:dyDescent="0.25">
      <c r="A30" s="1122"/>
      <c r="B30" s="710">
        <f>F_Sources_Uses!K8</f>
        <v>0</v>
      </c>
      <c r="C30" s="102" t="s">
        <v>752</v>
      </c>
      <c r="D30" s="102"/>
      <c r="E30" s="282">
        <f>F_Sources_Uses!M8</f>
        <v>0</v>
      </c>
      <c r="F30" s="61"/>
      <c r="G30" s="62" t="e">
        <f t="shared" ref="G30:G41" si="0">IF(E$43&gt;0,E30/E$43,0)</f>
        <v>#REF!</v>
      </c>
      <c r="H30" s="63"/>
      <c r="I30" s="107">
        <f>F_Sources_Uses!O8</f>
        <v>0</v>
      </c>
      <c r="J30" s="63"/>
      <c r="K30" s="63"/>
      <c r="L30" s="64"/>
      <c r="M30" s="64"/>
      <c r="N30" s="64">
        <f>F_Sources_Uses!N8</f>
        <v>0</v>
      </c>
      <c r="O30" s="64"/>
      <c r="P30" s="65">
        <f>F_Sources_Uses!P8</f>
        <v>0</v>
      </c>
      <c r="Q30" s="66"/>
      <c r="R30" s="45" t="s">
        <v>753</v>
      </c>
    </row>
    <row r="31" spans="1:19" ht="15" customHeight="1" x14ac:dyDescent="0.25">
      <c r="A31" s="1122"/>
      <c r="B31" s="710">
        <f>F_Sources_Uses!K9</f>
        <v>0</v>
      </c>
      <c r="C31" s="102" t="s">
        <v>754</v>
      </c>
      <c r="D31" s="102"/>
      <c r="E31" s="282">
        <f>F_Sources_Uses!M9</f>
        <v>0</v>
      </c>
      <c r="F31" s="61"/>
      <c r="G31" s="62" t="e">
        <f t="shared" si="0"/>
        <v>#REF!</v>
      </c>
      <c r="H31" s="63"/>
      <c r="I31" s="107">
        <f>F_Sources_Uses!O9</f>
        <v>0</v>
      </c>
      <c r="J31" s="63"/>
      <c r="K31" s="63"/>
      <c r="L31" s="64"/>
      <c r="M31" s="64"/>
      <c r="N31" s="64">
        <f>F_Sources_Uses!N9</f>
        <v>0</v>
      </c>
      <c r="O31" s="64"/>
      <c r="P31" s="65">
        <f>F_Sources_Uses!P9</f>
        <v>0</v>
      </c>
      <c r="Q31" s="45"/>
      <c r="R31" s="45"/>
    </row>
    <row r="32" spans="1:19" ht="15" customHeight="1" x14ac:dyDescent="0.25">
      <c r="A32" s="1122"/>
      <c r="B32" s="710">
        <f>F_Sources_Uses!K10</f>
        <v>0</v>
      </c>
      <c r="C32" s="102" t="s">
        <v>755</v>
      </c>
      <c r="D32" s="102"/>
      <c r="E32" s="282">
        <f>F_Sources_Uses!M10</f>
        <v>0</v>
      </c>
      <c r="F32" s="61"/>
      <c r="G32" s="62" t="e">
        <f t="shared" si="0"/>
        <v>#REF!</v>
      </c>
      <c r="H32" s="63"/>
      <c r="I32" s="107">
        <f>F_Sources_Uses!O10</f>
        <v>0</v>
      </c>
      <c r="J32" s="63"/>
      <c r="K32" s="63"/>
      <c r="L32" s="64"/>
      <c r="M32" s="64"/>
      <c r="N32" s="64">
        <f>F_Sources_Uses!N10</f>
        <v>0</v>
      </c>
      <c r="O32" s="64"/>
      <c r="P32" s="65">
        <f>F_Sources_Uses!P10</f>
        <v>0</v>
      </c>
      <c r="Q32" s="45"/>
      <c r="R32" s="45"/>
    </row>
    <row r="33" spans="1:19" ht="15" customHeight="1" x14ac:dyDescent="0.25">
      <c r="A33" s="1122"/>
      <c r="B33" s="710">
        <f>F_Sources_Uses!K11</f>
        <v>0</v>
      </c>
      <c r="C33" s="102" t="s">
        <v>756</v>
      </c>
      <c r="D33" s="102"/>
      <c r="E33" s="282">
        <f>F_Sources_Uses!M11</f>
        <v>0</v>
      </c>
      <c r="F33" s="61"/>
      <c r="G33" s="62" t="e">
        <f t="shared" si="0"/>
        <v>#REF!</v>
      </c>
      <c r="H33" s="63"/>
      <c r="I33" s="107">
        <f>F_Sources_Uses!O11</f>
        <v>0</v>
      </c>
      <c r="J33" s="63"/>
      <c r="K33" s="63"/>
      <c r="L33" s="64"/>
      <c r="M33" s="64"/>
      <c r="N33" s="64">
        <f>F_Sources_Uses!N11</f>
        <v>0</v>
      </c>
      <c r="O33" s="64"/>
      <c r="P33" s="65">
        <f>F_Sources_Uses!P11</f>
        <v>0</v>
      </c>
      <c r="Q33" s="45"/>
      <c r="R33" s="45"/>
    </row>
    <row r="34" spans="1:19" ht="15" customHeight="1" x14ac:dyDescent="0.25">
      <c r="A34" s="1122"/>
      <c r="B34" s="710" t="e">
        <f>F_Sources_Uses!#REF!</f>
        <v>#REF!</v>
      </c>
      <c r="C34" s="102" t="s">
        <v>757</v>
      </c>
      <c r="D34" s="102"/>
      <c r="E34" s="282" t="e">
        <f>F_Sources_Uses!#REF!</f>
        <v>#REF!</v>
      </c>
      <c r="F34" s="61"/>
      <c r="G34" s="62" t="e">
        <f t="shared" si="0"/>
        <v>#REF!</v>
      </c>
      <c r="H34" s="63"/>
      <c r="I34" s="107" t="e">
        <f>F_Sources_Uses!#REF!</f>
        <v>#REF!</v>
      </c>
      <c r="J34" s="63"/>
      <c r="K34" s="63"/>
      <c r="L34" s="64"/>
      <c r="M34" s="64"/>
      <c r="N34" s="64" t="e">
        <f>F_Sources_Uses!#REF!</f>
        <v>#REF!</v>
      </c>
      <c r="O34" s="64"/>
      <c r="P34" s="65" t="e">
        <f>F_Sources_Uses!#REF!</f>
        <v>#REF!</v>
      </c>
      <c r="Q34" s="45"/>
      <c r="R34" s="45"/>
    </row>
    <row r="35" spans="1:19" ht="15" customHeight="1" x14ac:dyDescent="0.25">
      <c r="A35" s="1122"/>
      <c r="B35" s="710" t="e">
        <f>F_Sources_Uses!#REF!</f>
        <v>#REF!</v>
      </c>
      <c r="C35" s="102" t="s">
        <v>487</v>
      </c>
      <c r="D35" s="102"/>
      <c r="E35" s="78" t="e">
        <f>F_Sources_Uses!#REF!</f>
        <v>#REF!</v>
      </c>
      <c r="F35" s="67"/>
      <c r="G35" s="62" t="e">
        <f t="shared" si="0"/>
        <v>#REF!</v>
      </c>
      <c r="H35" s="63"/>
      <c r="I35" s="68"/>
      <c r="J35" s="68"/>
      <c r="K35" s="69"/>
      <c r="L35" s="69"/>
      <c r="M35" s="458"/>
      <c r="N35" s="68"/>
      <c r="O35" s="68"/>
      <c r="P35" s="76"/>
      <c r="Q35" s="45"/>
      <c r="R35" s="45"/>
    </row>
    <row r="36" spans="1:19" ht="15" customHeight="1" x14ac:dyDescent="0.25">
      <c r="A36" s="1122"/>
      <c r="B36" s="710">
        <f>F_Sources_Uses!K16</f>
        <v>0</v>
      </c>
      <c r="C36" s="102" t="s">
        <v>487</v>
      </c>
      <c r="D36" s="102"/>
      <c r="E36" s="78">
        <f>F_Sources_Uses!M16</f>
        <v>0</v>
      </c>
      <c r="F36" s="67"/>
      <c r="G36" s="62" t="e">
        <f t="shared" si="0"/>
        <v>#REF!</v>
      </c>
      <c r="H36" s="63"/>
      <c r="I36" s="68"/>
      <c r="J36" s="68"/>
      <c r="K36" s="69"/>
      <c r="L36" s="69"/>
      <c r="M36" s="458"/>
      <c r="N36" s="68"/>
      <c r="O36" s="68"/>
      <c r="P36" s="76"/>
      <c r="Q36" s="45"/>
      <c r="R36" s="45"/>
    </row>
    <row r="37" spans="1:19" ht="15" customHeight="1" x14ac:dyDescent="0.25">
      <c r="A37" s="1122"/>
      <c r="B37" s="710">
        <f>F_Sources_Uses!K17</f>
        <v>0</v>
      </c>
      <c r="C37" s="102" t="s">
        <v>487</v>
      </c>
      <c r="D37" s="102"/>
      <c r="E37" s="78">
        <f>F_Sources_Uses!M17</f>
        <v>0</v>
      </c>
      <c r="F37" s="67"/>
      <c r="G37" s="62" t="e">
        <f t="shared" si="0"/>
        <v>#REF!</v>
      </c>
      <c r="H37" s="63"/>
      <c r="I37" s="68"/>
      <c r="J37" s="68"/>
      <c r="K37" s="69"/>
      <c r="L37" s="69"/>
      <c r="M37" s="458"/>
      <c r="N37" s="68"/>
      <c r="O37" s="68"/>
      <c r="P37" s="76"/>
      <c r="Q37" s="45"/>
      <c r="R37" s="45"/>
    </row>
    <row r="38" spans="1:19" ht="15" customHeight="1" x14ac:dyDescent="0.25">
      <c r="A38" s="1122"/>
      <c r="B38" s="710" t="e">
        <f>F_Sources_Uses!#REF!</f>
        <v>#REF!</v>
      </c>
      <c r="C38" s="102" t="s">
        <v>758</v>
      </c>
      <c r="D38" s="102"/>
      <c r="E38" s="78" t="e">
        <f>F_Sources_Uses!#REF!</f>
        <v>#REF!</v>
      </c>
      <c r="F38" s="67"/>
      <c r="G38" s="62" t="e">
        <f t="shared" si="0"/>
        <v>#REF!</v>
      </c>
      <c r="H38" s="71"/>
      <c r="I38" s="96" t="e">
        <f>IF(E38&gt;0,E38/E55,0)</f>
        <v>#REF!</v>
      </c>
      <c r="K38" s="72" t="s">
        <v>759</v>
      </c>
      <c r="L38" s="73"/>
      <c r="M38" s="64"/>
      <c r="N38" s="68"/>
      <c r="O38" s="68"/>
      <c r="P38" s="76"/>
      <c r="Q38" s="45"/>
      <c r="R38" s="45"/>
    </row>
    <row r="39" spans="1:19" ht="15" customHeight="1" x14ac:dyDescent="0.25">
      <c r="A39" s="1122"/>
      <c r="B39" s="710" t="e">
        <f>F_Sources_Uses!#REF!</f>
        <v>#REF!</v>
      </c>
      <c r="C39" s="102" t="s">
        <v>758</v>
      </c>
      <c r="D39" s="102"/>
      <c r="E39" s="78" t="e">
        <f>F_Sources_Uses!#REF!</f>
        <v>#REF!</v>
      </c>
      <c r="F39" s="67"/>
      <c r="G39" s="62" t="e">
        <f t="shared" si="0"/>
        <v>#REF!</v>
      </c>
      <c r="H39" s="71"/>
      <c r="I39" s="72"/>
      <c r="J39" s="72"/>
      <c r="K39" s="73"/>
      <c r="L39" s="73"/>
      <c r="M39" s="64"/>
      <c r="N39" s="68"/>
      <c r="O39" s="68"/>
      <c r="P39" s="76"/>
      <c r="Q39" s="45"/>
      <c r="R39" s="45"/>
    </row>
    <row r="40" spans="1:19" ht="15" customHeight="1" x14ac:dyDescent="0.25">
      <c r="A40" s="1122"/>
      <c r="B40" s="710" t="e">
        <f>F_Sources_Uses!#REF!</f>
        <v>#REF!</v>
      </c>
      <c r="C40" s="102" t="s">
        <v>758</v>
      </c>
      <c r="D40" s="102"/>
      <c r="E40" s="78" t="e">
        <f>F_Sources_Uses!#REF!</f>
        <v>#REF!</v>
      </c>
      <c r="F40" s="67"/>
      <c r="G40" s="62" t="e">
        <f t="shared" si="0"/>
        <v>#REF!</v>
      </c>
      <c r="H40" s="71"/>
      <c r="I40" s="72"/>
      <c r="J40" s="72"/>
      <c r="K40" s="73"/>
      <c r="L40" s="73"/>
      <c r="M40" s="64"/>
      <c r="N40" s="68"/>
      <c r="O40" s="68"/>
      <c r="P40" s="76"/>
      <c r="Q40" s="45"/>
      <c r="R40" s="45"/>
    </row>
    <row r="41" spans="1:19" ht="15" customHeight="1" x14ac:dyDescent="0.25">
      <c r="A41" s="1122"/>
      <c r="B41" s="710" t="e">
        <f>F_Sources_Uses!#REF!</f>
        <v>#REF!</v>
      </c>
      <c r="C41" s="102" t="s">
        <v>758</v>
      </c>
      <c r="D41" s="102"/>
      <c r="E41" s="78" t="e">
        <f>F_Sources_Uses!#REF!</f>
        <v>#REF!</v>
      </c>
      <c r="F41" s="67"/>
      <c r="G41" s="62" t="e">
        <f t="shared" si="0"/>
        <v>#REF!</v>
      </c>
      <c r="H41" s="71"/>
      <c r="I41" s="72"/>
      <c r="J41" s="72"/>
      <c r="K41" s="73"/>
      <c r="L41" s="73"/>
      <c r="M41" s="64"/>
      <c r="N41" s="68"/>
      <c r="O41" s="68"/>
      <c r="P41" s="76"/>
      <c r="Q41" s="45"/>
      <c r="R41" s="45"/>
    </row>
    <row r="42" spans="1:19" ht="15" customHeight="1" x14ac:dyDescent="0.25">
      <c r="A42" s="1122"/>
      <c r="B42" s="52"/>
      <c r="C42" s="102"/>
      <c r="D42" s="102"/>
      <c r="E42" s="283"/>
      <c r="F42" s="67"/>
      <c r="G42" s="109"/>
      <c r="H42" s="70"/>
      <c r="I42" s="65"/>
      <c r="J42" s="72"/>
      <c r="L42" s="73"/>
      <c r="M42" s="64"/>
      <c r="O42" s="68"/>
      <c r="Q42" s="45"/>
      <c r="R42" s="45"/>
      <c r="S42" s="77"/>
    </row>
    <row r="43" spans="1:19" ht="15" customHeight="1" x14ac:dyDescent="0.25">
      <c r="A43" s="1122"/>
      <c r="B43" s="52" t="s">
        <v>760</v>
      </c>
      <c r="C43" s="59"/>
      <c r="D43" s="59"/>
      <c r="E43" s="78" t="e">
        <f>SUM(E30:E41)</f>
        <v>#REF!</v>
      </c>
      <c r="F43" s="67"/>
      <c r="G43" s="75" t="e">
        <f>SUM(G30:G41)</f>
        <v>#REF!</v>
      </c>
      <c r="H43" s="58"/>
      <c r="P43" s="76"/>
      <c r="Q43" s="45"/>
      <c r="R43" s="77"/>
      <c r="S43" s="77"/>
    </row>
    <row r="44" spans="1:19" ht="15" customHeight="1" x14ac:dyDescent="0.25">
      <c r="A44" s="1122"/>
      <c r="C44" s="59"/>
      <c r="D44" s="59"/>
      <c r="E44" s="78"/>
      <c r="F44" s="78"/>
      <c r="G44" s="58"/>
      <c r="H44" s="58"/>
      <c r="P44" s="79"/>
      <c r="Q44" s="79"/>
      <c r="R44" s="79"/>
    </row>
    <row r="45" spans="1:19" ht="15" customHeight="1" x14ac:dyDescent="0.25">
      <c r="A45" s="1122"/>
      <c r="B45" s="887" t="s">
        <v>742</v>
      </c>
      <c r="C45" s="888" t="s">
        <v>521</v>
      </c>
      <c r="D45" s="888"/>
      <c r="E45" s="888"/>
      <c r="F45" s="889"/>
      <c r="G45" s="890"/>
      <c r="H45" s="890"/>
      <c r="I45" s="890" t="s">
        <v>743</v>
      </c>
      <c r="J45" s="890"/>
      <c r="K45" s="890" t="s">
        <v>744</v>
      </c>
      <c r="L45" s="889"/>
      <c r="M45" s="890"/>
      <c r="N45" s="889"/>
      <c r="O45" s="890"/>
      <c r="P45" s="890" t="s">
        <v>761</v>
      </c>
      <c r="Q45" s="60"/>
      <c r="R45" s="138"/>
    </row>
    <row r="46" spans="1:19" ht="15" customHeight="1" x14ac:dyDescent="0.25">
      <c r="A46" s="1122"/>
      <c r="B46" s="891" t="s">
        <v>762</v>
      </c>
      <c r="C46" s="892" t="s">
        <v>458</v>
      </c>
      <c r="D46" s="892"/>
      <c r="E46" s="892" t="s">
        <v>746</v>
      </c>
      <c r="F46" s="893"/>
      <c r="G46" s="893" t="s">
        <v>59</v>
      </c>
      <c r="H46" s="893"/>
      <c r="I46" s="893" t="s">
        <v>747</v>
      </c>
      <c r="J46" s="893"/>
      <c r="K46" s="893" t="s">
        <v>748</v>
      </c>
      <c r="L46" s="893"/>
      <c r="M46" s="893"/>
      <c r="N46" s="893" t="s">
        <v>749</v>
      </c>
      <c r="O46" s="893"/>
      <c r="P46" s="893" t="s">
        <v>750</v>
      </c>
      <c r="Q46" s="48"/>
      <c r="R46" s="894" t="s">
        <v>751</v>
      </c>
    </row>
    <row r="47" spans="1:19" ht="15" customHeight="1" x14ac:dyDescent="0.25">
      <c r="A47" s="1122"/>
      <c r="B47" s="710" t="e">
        <f>F_Sources_Uses!#REF!</f>
        <v>#REF!</v>
      </c>
      <c r="C47" s="102" t="s">
        <v>752</v>
      </c>
      <c r="D47" s="102"/>
      <c r="E47" s="282" t="e">
        <f>F_Sources_Uses!#REF!</f>
        <v>#REF!</v>
      </c>
      <c r="F47" s="61"/>
      <c r="G47" s="62" t="e">
        <f t="shared" ref="G47:G59" si="1">IF(E$61&gt;0,E47/E$61,0)</f>
        <v>#REF!</v>
      </c>
      <c r="H47" s="63"/>
      <c r="I47" s="63" t="e">
        <f>F_Sources_Uses!#REF!</f>
        <v>#REF!</v>
      </c>
      <c r="J47" s="63"/>
      <c r="K47" s="63" t="e">
        <f>F_Sources_Uses!#REF!</f>
        <v>#REF!</v>
      </c>
      <c r="L47" s="64"/>
      <c r="M47" s="64"/>
      <c r="N47" s="64" t="e">
        <f>F_Sources_Uses!#REF!</f>
        <v>#REF!</v>
      </c>
      <c r="O47" s="67"/>
      <c r="P47" s="67" t="e">
        <f>F_Sources_Uses!#REF!</f>
        <v>#REF!</v>
      </c>
      <c r="Q47" s="66"/>
      <c r="R47" s="45"/>
    </row>
    <row r="48" spans="1:19" ht="15" customHeight="1" x14ac:dyDescent="0.25">
      <c r="A48" s="1122"/>
      <c r="B48" s="710" t="e">
        <f>F_Sources_Uses!#REF!</f>
        <v>#REF!</v>
      </c>
      <c r="C48" s="102" t="s">
        <v>754</v>
      </c>
      <c r="D48" s="102"/>
      <c r="E48" s="282" t="e">
        <f>F_Sources_Uses!#REF!</f>
        <v>#REF!</v>
      </c>
      <c r="F48" s="61"/>
      <c r="G48" s="62" t="e">
        <f t="shared" si="1"/>
        <v>#REF!</v>
      </c>
      <c r="H48" s="63"/>
      <c r="I48" s="63" t="e">
        <f>F_Sources_Uses!#REF!</f>
        <v>#REF!</v>
      </c>
      <c r="J48" s="63"/>
      <c r="K48" s="63" t="e">
        <f>F_Sources_Uses!#REF!</f>
        <v>#REF!</v>
      </c>
      <c r="L48" s="64"/>
      <c r="M48" s="64"/>
      <c r="N48" s="64" t="e">
        <f>F_Sources_Uses!#REF!</f>
        <v>#REF!</v>
      </c>
      <c r="O48" s="67"/>
      <c r="P48" s="67" t="e">
        <f>F_Sources_Uses!#REF!</f>
        <v>#REF!</v>
      </c>
      <c r="Q48" s="45"/>
      <c r="R48" s="45"/>
    </row>
    <row r="49" spans="1:23" ht="15" customHeight="1" x14ac:dyDescent="0.25">
      <c r="A49" s="1122"/>
      <c r="B49" s="710" t="e">
        <f>F_Sources_Uses!#REF!</f>
        <v>#REF!</v>
      </c>
      <c r="C49" s="102" t="s">
        <v>755</v>
      </c>
      <c r="D49" s="102"/>
      <c r="E49" s="282" t="e">
        <f>F_Sources_Uses!#REF!</f>
        <v>#REF!</v>
      </c>
      <c r="F49" s="61"/>
      <c r="G49" s="62" t="e">
        <f t="shared" si="1"/>
        <v>#REF!</v>
      </c>
      <c r="H49" s="63"/>
      <c r="I49" s="63" t="e">
        <f>F_Sources_Uses!#REF!</f>
        <v>#REF!</v>
      </c>
      <c r="J49" s="63"/>
      <c r="K49" s="63" t="e">
        <f>F_Sources_Uses!#REF!</f>
        <v>#REF!</v>
      </c>
      <c r="L49" s="64"/>
      <c r="M49" s="64"/>
      <c r="N49" s="64" t="e">
        <f>F_Sources_Uses!#REF!</f>
        <v>#REF!</v>
      </c>
      <c r="O49" s="67"/>
      <c r="P49" s="67" t="e">
        <f>F_Sources_Uses!#REF!</f>
        <v>#REF!</v>
      </c>
      <c r="Q49" s="45"/>
      <c r="R49" s="45"/>
    </row>
    <row r="50" spans="1:23" ht="15" customHeight="1" x14ac:dyDescent="0.25">
      <c r="A50" s="1122"/>
      <c r="B50" s="710" t="e">
        <f>F_Sources_Uses!#REF!</f>
        <v>#REF!</v>
      </c>
      <c r="C50" s="102" t="s">
        <v>756</v>
      </c>
      <c r="D50" s="102"/>
      <c r="E50" s="282" t="e">
        <f>F_Sources_Uses!#REF!</f>
        <v>#REF!</v>
      </c>
      <c r="F50" s="61"/>
      <c r="G50" s="62" t="e">
        <f t="shared" si="1"/>
        <v>#REF!</v>
      </c>
      <c r="H50" s="63"/>
      <c r="I50" s="63" t="e">
        <f>F_Sources_Uses!#REF!</f>
        <v>#REF!</v>
      </c>
      <c r="J50" s="63"/>
      <c r="K50" s="63" t="e">
        <f>F_Sources_Uses!#REF!</f>
        <v>#REF!</v>
      </c>
      <c r="L50" s="64"/>
      <c r="M50" s="64"/>
      <c r="N50" s="64" t="e">
        <f>F_Sources_Uses!#REF!</f>
        <v>#REF!</v>
      </c>
      <c r="O50" s="67"/>
      <c r="P50" s="67" t="e">
        <f>F_Sources_Uses!#REF!</f>
        <v>#REF!</v>
      </c>
      <c r="Q50" s="45"/>
      <c r="R50" s="45"/>
    </row>
    <row r="51" spans="1:23" ht="15" customHeight="1" x14ac:dyDescent="0.25">
      <c r="A51" s="1122"/>
      <c r="B51" s="710" t="e">
        <f>F_Sources_Uses!#REF!</f>
        <v>#REF!</v>
      </c>
      <c r="C51" s="102" t="s">
        <v>757</v>
      </c>
      <c r="D51" s="102"/>
      <c r="E51" s="282" t="e">
        <f>F_Sources_Uses!#REF!</f>
        <v>#REF!</v>
      </c>
      <c r="F51" s="61"/>
      <c r="G51" s="62" t="e">
        <f t="shared" si="1"/>
        <v>#REF!</v>
      </c>
      <c r="H51" s="63"/>
      <c r="I51" s="63" t="e">
        <f>F_Sources_Uses!#REF!</f>
        <v>#REF!</v>
      </c>
      <c r="J51" s="63"/>
      <c r="K51" s="63" t="e">
        <f>F_Sources_Uses!#REF!</f>
        <v>#REF!</v>
      </c>
      <c r="L51" s="64"/>
      <c r="M51" s="64"/>
      <c r="N51" s="64" t="e">
        <f>F_Sources_Uses!#REF!</f>
        <v>#REF!</v>
      </c>
      <c r="O51" s="67"/>
      <c r="P51" s="67" t="e">
        <f>F_Sources_Uses!#REF!</f>
        <v>#REF!</v>
      </c>
      <c r="Q51" s="45"/>
      <c r="R51" s="45"/>
    </row>
    <row r="52" spans="1:23" ht="15" customHeight="1" x14ac:dyDescent="0.25">
      <c r="A52" s="1122"/>
      <c r="B52" s="710" t="e">
        <f>F_Sources_Uses!#REF!</f>
        <v>#REF!</v>
      </c>
      <c r="C52" s="102" t="s">
        <v>487</v>
      </c>
      <c r="D52" s="102"/>
      <c r="E52" s="78" t="e">
        <f>F_Sources_Uses!#REF!</f>
        <v>#REF!</v>
      </c>
      <c r="F52" s="67"/>
      <c r="G52" s="62" t="e">
        <f t="shared" si="1"/>
        <v>#REF!</v>
      </c>
      <c r="H52" s="63"/>
      <c r="I52" s="68"/>
      <c r="J52" s="68"/>
      <c r="K52" s="69"/>
      <c r="L52" s="69"/>
      <c r="M52" s="458"/>
      <c r="N52" s="68"/>
      <c r="O52" s="68"/>
      <c r="P52" s="76"/>
      <c r="Q52" s="45"/>
      <c r="R52" s="45"/>
    </row>
    <row r="53" spans="1:23" ht="15" customHeight="1" x14ac:dyDescent="0.25">
      <c r="A53" s="1122"/>
      <c r="B53" s="710" t="e">
        <f>F_Sources_Uses!#REF!</f>
        <v>#REF!</v>
      </c>
      <c r="C53" s="102" t="s">
        <v>487</v>
      </c>
      <c r="D53" s="102"/>
      <c r="E53" s="78" t="e">
        <f>F_Sources_Uses!#REF!</f>
        <v>#REF!</v>
      </c>
      <c r="F53" s="67"/>
      <c r="G53" s="62" t="e">
        <f t="shared" si="1"/>
        <v>#REF!</v>
      </c>
      <c r="H53" s="63"/>
      <c r="I53" s="68"/>
      <c r="J53" s="68"/>
      <c r="K53" s="69"/>
      <c r="L53" s="69"/>
      <c r="M53" s="458"/>
      <c r="N53" s="68"/>
      <c r="O53" s="68"/>
      <c r="P53" s="76"/>
      <c r="Q53" s="45"/>
      <c r="R53" s="45"/>
      <c r="W53" s="59"/>
    </row>
    <row r="54" spans="1:23" ht="15" customHeight="1" x14ac:dyDescent="0.25">
      <c r="A54" s="1122"/>
      <c r="B54" s="710" t="e">
        <f>F_Sources_Uses!#REF!</f>
        <v>#REF!</v>
      </c>
      <c r="C54" s="102" t="s">
        <v>487</v>
      </c>
      <c r="D54" s="102"/>
      <c r="E54" s="78" t="e">
        <f>F_Sources_Uses!#REF!</f>
        <v>#REF!</v>
      </c>
      <c r="F54" s="67"/>
      <c r="G54" s="62" t="e">
        <f t="shared" si="1"/>
        <v>#REF!</v>
      </c>
      <c r="H54" s="63"/>
      <c r="I54" s="68"/>
      <c r="J54" s="68"/>
      <c r="K54" s="69"/>
      <c r="L54" s="69"/>
      <c r="M54" s="458"/>
      <c r="N54" s="68"/>
      <c r="O54" s="68"/>
      <c r="P54" s="76"/>
      <c r="Q54" s="45"/>
      <c r="R54" s="45"/>
      <c r="W54" s="59"/>
    </row>
    <row r="55" spans="1:23" ht="15" customHeight="1" x14ac:dyDescent="0.25">
      <c r="A55" s="1122"/>
      <c r="B55" s="710" t="e">
        <f>F_Sources_Uses!#REF!</f>
        <v>#REF!</v>
      </c>
      <c r="C55" s="102" t="s">
        <v>758</v>
      </c>
      <c r="D55" s="102"/>
      <c r="E55" s="78" t="e">
        <f>F_Sources_Uses!#REF!</f>
        <v>#REF!</v>
      </c>
      <c r="F55" s="67"/>
      <c r="G55" s="62" t="e">
        <f t="shared" si="1"/>
        <v>#REF!</v>
      </c>
      <c r="I55" s="71" t="e">
        <f>F_Sources_Uses!#REF!</f>
        <v>#REF!</v>
      </c>
      <c r="K55" s="72" t="s">
        <v>763</v>
      </c>
      <c r="L55" s="73"/>
      <c r="M55" s="64"/>
      <c r="N55" s="72"/>
      <c r="O55" s="68"/>
      <c r="P55" s="76"/>
      <c r="Q55" s="45"/>
      <c r="R55" s="45"/>
      <c r="W55" s="74"/>
    </row>
    <row r="56" spans="1:23" ht="15" customHeight="1" x14ac:dyDescent="0.25">
      <c r="A56" s="1122"/>
      <c r="B56" s="710" t="e">
        <f>F_Sources_Uses!#REF!</f>
        <v>#REF!</v>
      </c>
      <c r="C56" s="102" t="s">
        <v>758</v>
      </c>
      <c r="D56" s="102"/>
      <c r="E56" s="78" t="e">
        <f>F_Sources_Uses!#REF!</f>
        <v>#REF!</v>
      </c>
      <c r="F56" s="67"/>
      <c r="G56" s="62" t="e">
        <f t="shared" si="1"/>
        <v>#REF!</v>
      </c>
      <c r="I56" s="71" t="e">
        <f>F_Sources_Uses!#REF!</f>
        <v>#REF!</v>
      </c>
      <c r="K56" s="72" t="s">
        <v>763</v>
      </c>
      <c r="L56" s="73"/>
      <c r="M56" s="64"/>
      <c r="N56" s="72"/>
      <c r="O56" s="68"/>
      <c r="P56" s="76"/>
      <c r="Q56" s="45"/>
      <c r="R56" s="45"/>
      <c r="W56" s="62"/>
    </row>
    <row r="57" spans="1:23" ht="15" customHeight="1" x14ac:dyDescent="0.25">
      <c r="A57" s="1122"/>
      <c r="B57" s="710" t="e">
        <f>F_Sources_Uses!#REF!</f>
        <v>#REF!</v>
      </c>
      <c r="C57" s="102" t="s">
        <v>758</v>
      </c>
      <c r="D57" s="102"/>
      <c r="E57" s="78" t="e">
        <f>F_Sources_Uses!#REF!</f>
        <v>#REF!</v>
      </c>
      <c r="F57" s="67"/>
      <c r="G57" s="62" t="e">
        <f t="shared" si="1"/>
        <v>#REF!</v>
      </c>
      <c r="I57" s="71" t="e">
        <f>F_Sources_Uses!#REF!</f>
        <v>#REF!</v>
      </c>
      <c r="K57" s="72" t="s">
        <v>763</v>
      </c>
      <c r="L57" s="73"/>
      <c r="M57" s="64"/>
      <c r="N57" s="72"/>
      <c r="O57" s="68"/>
      <c r="P57" s="76"/>
      <c r="Q57" s="45"/>
      <c r="R57" s="45"/>
      <c r="W57" s="62"/>
    </row>
    <row r="58" spans="1:23" ht="15" customHeight="1" x14ac:dyDescent="0.25">
      <c r="A58" s="1122"/>
      <c r="B58" s="710" t="e">
        <f>F_Sources_Uses!#REF!</f>
        <v>#REF!</v>
      </c>
      <c r="C58" s="102" t="s">
        <v>758</v>
      </c>
      <c r="D58" s="102"/>
      <c r="E58" s="78" t="e">
        <f>F_Sources_Uses!#REF!</f>
        <v>#REF!</v>
      </c>
      <c r="F58" s="67"/>
      <c r="G58" s="62" t="e">
        <f t="shared" si="1"/>
        <v>#REF!</v>
      </c>
      <c r="I58" s="71" t="e">
        <f>F_Sources_Uses!#REF!</f>
        <v>#REF!</v>
      </c>
      <c r="K58" s="72" t="s">
        <v>763</v>
      </c>
      <c r="L58" s="73"/>
      <c r="M58" s="64"/>
      <c r="N58" s="72"/>
      <c r="O58" s="68"/>
      <c r="P58" s="76"/>
      <c r="Q58" s="45"/>
      <c r="R58" s="45" t="s">
        <v>753</v>
      </c>
      <c r="W58" s="62"/>
    </row>
    <row r="59" spans="1:23" ht="15" customHeight="1" x14ac:dyDescent="0.25">
      <c r="A59" s="1122"/>
      <c r="B59" s="52" t="s">
        <v>764</v>
      </c>
      <c r="C59" s="102"/>
      <c r="D59" s="102"/>
      <c r="E59" s="895">
        <f>F_Sources_Uses!M27</f>
        <v>0</v>
      </c>
      <c r="F59" s="67"/>
      <c r="G59" s="62" t="e">
        <f t="shared" si="1"/>
        <v>#REF!</v>
      </c>
      <c r="I59" s="96">
        <f>IF(E81&gt;0,E59/E81,0)</f>
        <v>0</v>
      </c>
      <c r="K59" s="72" t="s">
        <v>765</v>
      </c>
      <c r="L59" s="73"/>
      <c r="M59" s="461" t="s">
        <v>766</v>
      </c>
      <c r="N59" s="1117" t="s">
        <v>767</v>
      </c>
      <c r="O59" s="1117"/>
      <c r="P59" s="1117"/>
      <c r="Q59" s="45"/>
      <c r="S59" s="452"/>
      <c r="T59" s="452"/>
      <c r="W59" s="62"/>
    </row>
    <row r="60" spans="1:23" ht="8.1" customHeight="1" x14ac:dyDescent="0.25">
      <c r="A60" s="1122"/>
      <c r="B60" s="52"/>
      <c r="C60" s="102"/>
      <c r="D60" s="102"/>
      <c r="E60" s="78"/>
      <c r="F60" s="67"/>
      <c r="G60" s="108"/>
      <c r="I60" s="70"/>
      <c r="J60" s="70"/>
      <c r="K60" s="72"/>
      <c r="L60" s="73"/>
      <c r="M60" s="64"/>
      <c r="N60" s="68"/>
      <c r="O60" s="68"/>
      <c r="P60" s="76"/>
      <c r="Q60" s="45"/>
      <c r="R60" s="45"/>
      <c r="S60" s="48"/>
      <c r="W60" s="62"/>
    </row>
    <row r="61" spans="1:23" ht="15" customHeight="1" x14ac:dyDescent="0.25">
      <c r="A61" s="1122"/>
      <c r="B61" s="710" t="s">
        <v>768</v>
      </c>
      <c r="D61" s="59"/>
      <c r="E61" s="78" t="e">
        <f>SUM(E47:E59)</f>
        <v>#REF!</v>
      </c>
      <c r="F61" s="67"/>
      <c r="G61" s="75" t="e">
        <f>SUM(G47:G59)</f>
        <v>#REF!</v>
      </c>
      <c r="H61" s="58"/>
      <c r="P61" s="76"/>
      <c r="Q61" s="45"/>
      <c r="R61" s="45"/>
      <c r="S61" s="48"/>
      <c r="W61" s="62"/>
    </row>
    <row r="62" spans="1:23" ht="17.100000000000001" customHeight="1" x14ac:dyDescent="0.25">
      <c r="A62" s="1122"/>
      <c r="B62" s="710"/>
      <c r="D62" s="59"/>
      <c r="E62" s="78"/>
      <c r="F62" s="67"/>
      <c r="G62" s="75"/>
      <c r="H62" s="58"/>
      <c r="P62" s="76"/>
      <c r="Q62" s="45"/>
      <c r="R62" s="45"/>
      <c r="S62" s="48"/>
      <c r="W62" s="62"/>
    </row>
    <row r="63" spans="1:23" s="45" customFormat="1" ht="15" customHeight="1" x14ac:dyDescent="0.25">
      <c r="A63" s="1122"/>
      <c r="B63" s="309" t="s">
        <v>769</v>
      </c>
      <c r="C63" s="310" t="e">
        <f>F_Sources_Uses!#REF!</f>
        <v>#REF!</v>
      </c>
      <c r="D63" s="311" t="e">
        <f>IF(E61=0,0,C63/E61)</f>
        <v>#REF!</v>
      </c>
      <c r="E63" s="310" t="s">
        <v>770</v>
      </c>
      <c r="F63" s="312"/>
      <c r="G63" s="313"/>
      <c r="H63" s="314"/>
      <c r="M63" s="48"/>
      <c r="P63" s="76"/>
      <c r="S63" s="48"/>
      <c r="W63" s="315"/>
    </row>
    <row r="64" spans="1:23" s="45" customFormat="1" ht="15" customHeight="1" x14ac:dyDescent="0.25">
      <c r="A64" s="1122"/>
      <c r="B64" s="309"/>
      <c r="C64" s="310"/>
      <c r="D64" s="311"/>
      <c r="E64" s="310"/>
      <c r="F64" s="312"/>
      <c r="G64" s="313"/>
      <c r="H64" s="314"/>
      <c r="M64" s="48"/>
      <c r="P64" s="76"/>
      <c r="S64" s="48"/>
      <c r="W64" s="315"/>
    </row>
    <row r="65" spans="1:23" ht="15" customHeight="1" x14ac:dyDescent="0.25">
      <c r="A65" s="1122"/>
      <c r="C65" s="59"/>
      <c r="D65" s="59"/>
      <c r="E65" s="78"/>
      <c r="F65" s="78"/>
      <c r="G65" s="58"/>
      <c r="H65" s="58"/>
      <c r="K65"/>
      <c r="L65"/>
      <c r="M65" s="459"/>
      <c r="N65"/>
      <c r="P65" s="79"/>
      <c r="Q65" s="79"/>
      <c r="R65" s="79"/>
      <c r="W65" s="62"/>
    </row>
    <row r="66" spans="1:23" ht="15" customHeight="1" x14ac:dyDescent="0.25">
      <c r="A66" s="1122"/>
      <c r="B66" s="896" t="s">
        <v>771</v>
      </c>
      <c r="C66" s="143"/>
      <c r="D66" s="143"/>
      <c r="E66" s="719" t="s">
        <v>467</v>
      </c>
      <c r="F66" s="80"/>
      <c r="G66" s="81" t="s">
        <v>59</v>
      </c>
      <c r="H66" s="81"/>
      <c r="I66" s="80"/>
      <c r="J66" s="80"/>
      <c r="K66" s="80" t="s">
        <v>772</v>
      </c>
      <c r="L66" s="80"/>
      <c r="M66" s="80"/>
      <c r="N66" s="719" t="s">
        <v>58</v>
      </c>
      <c r="O66" s="897"/>
      <c r="P66" s="1123" t="s">
        <v>773</v>
      </c>
      <c r="Q66" s="1123"/>
      <c r="R66" s="1124"/>
      <c r="W66" s="62"/>
    </row>
    <row r="67" spans="1:23" ht="15" customHeight="1" x14ac:dyDescent="0.25">
      <c r="A67" s="1122"/>
      <c r="B67" s="52"/>
      <c r="C67" s="48"/>
      <c r="D67" s="48"/>
      <c r="E67" s="102"/>
      <c r="F67" s="59"/>
      <c r="G67" s="67"/>
      <c r="H67" s="67"/>
      <c r="J67"/>
      <c r="K67" s="67"/>
      <c r="L67" s="52"/>
      <c r="M67" s="59"/>
      <c r="O67" s="59"/>
      <c r="P67" s="1118"/>
      <c r="Q67" s="1118"/>
      <c r="R67" s="1118"/>
      <c r="W67" s="62"/>
    </row>
    <row r="68" spans="1:23" ht="15" customHeight="1" x14ac:dyDescent="0.25">
      <c r="A68" s="1122"/>
      <c r="B68" s="710" t="s">
        <v>774</v>
      </c>
      <c r="E68" s="718">
        <f>F_Sources_Uses!F11</f>
        <v>0</v>
      </c>
      <c r="F68" s="67"/>
      <c r="G68" s="142" t="e">
        <f>IF(E$92&gt;0,E68/E$92,0)</f>
        <v>#REF!</v>
      </c>
      <c r="H68" s="59"/>
      <c r="J68"/>
      <c r="K68" s="147" t="e">
        <f>IF('E_Unit Mix'!#REF!&gt;0, E68/'E_Unit Mix'!#REF!,0)</f>
        <v>#REF!</v>
      </c>
      <c r="L68" s="52"/>
      <c r="M68" s="59"/>
      <c r="O68" s="83"/>
      <c r="P68" s="1118"/>
      <c r="Q68" s="1118"/>
      <c r="R68" s="1118"/>
      <c r="W68" s="62"/>
    </row>
    <row r="69" spans="1:23" ht="15" customHeight="1" x14ac:dyDescent="0.25">
      <c r="A69" s="1122"/>
      <c r="B69" s="84" t="s">
        <v>464</v>
      </c>
      <c r="C69" s="141">
        <f>F_Sources_Uses!F7</f>
        <v>0</v>
      </c>
      <c r="D69" s="140">
        <f>IF(E$68&gt;0,C69/E$68,0)</f>
        <v>0</v>
      </c>
      <c r="F69" s="83"/>
      <c r="H69" s="87"/>
      <c r="J69"/>
      <c r="K69" s="898" t="e">
        <f>IF('E_Unit Mix'!#REF!&gt;0,C69/'E_Unit Mix'!#REF!,0)</f>
        <v>#REF!</v>
      </c>
      <c r="O69" s="83"/>
      <c r="P69" s="1118"/>
      <c r="Q69" s="1118"/>
      <c r="R69" s="1118"/>
      <c r="W69" s="62"/>
    </row>
    <row r="70" spans="1:23" ht="15" customHeight="1" x14ac:dyDescent="0.25">
      <c r="A70" s="1122"/>
      <c r="B70" s="84" t="s">
        <v>775</v>
      </c>
      <c r="C70" s="141">
        <f>F_Sources_Uses!F8</f>
        <v>0</v>
      </c>
      <c r="D70" s="140">
        <f>IF(E$68&gt;0,C70/E$68,0)</f>
        <v>0</v>
      </c>
      <c r="E70" s="718"/>
      <c r="F70" s="83"/>
      <c r="G70" s="142"/>
      <c r="H70" s="87"/>
      <c r="J70"/>
      <c r="K70" s="898" t="e">
        <f>IF('E_Unit Mix'!#REF!&gt;0,C70/'E_Unit Mix'!#REF!,0)</f>
        <v>#REF!</v>
      </c>
      <c r="O70" s="83"/>
      <c r="P70" s="1118"/>
      <c r="Q70" s="1118"/>
      <c r="R70" s="1118"/>
      <c r="W70" s="62"/>
    </row>
    <row r="71" spans="1:23" ht="15" customHeight="1" x14ac:dyDescent="0.25">
      <c r="A71" s="1122"/>
      <c r="B71" s="84" t="s">
        <v>776</v>
      </c>
      <c r="C71" s="141">
        <f>F_Sources_Uses!F9+F_Sources_Uses!F10</f>
        <v>0</v>
      </c>
      <c r="D71" s="140">
        <f>IF(E$68&gt;0,C71/E$68,0)</f>
        <v>0</v>
      </c>
      <c r="E71" s="718"/>
      <c r="F71" s="83"/>
      <c r="G71" s="142"/>
      <c r="H71" s="87"/>
      <c r="J71"/>
      <c r="K71" s="898" t="e">
        <f>IF('E_Unit Mix'!#REF!&gt;0,C71/'E_Unit Mix'!#REF!,0)</f>
        <v>#REF!</v>
      </c>
      <c r="O71" s="83"/>
      <c r="P71" s="1118"/>
      <c r="Q71" s="1118"/>
      <c r="R71" s="1118"/>
      <c r="W71" s="62"/>
    </row>
    <row r="72" spans="1:23" ht="9.9499999999999993" customHeight="1" x14ac:dyDescent="0.25">
      <c r="A72" s="1122"/>
      <c r="B72" s="710"/>
      <c r="E72" s="100"/>
      <c r="F72" s="83"/>
      <c r="G72" s="89"/>
      <c r="H72" s="87"/>
      <c r="J72"/>
      <c r="K72"/>
      <c r="O72" s="83"/>
      <c r="P72" s="1118"/>
      <c r="Q72" s="1118"/>
      <c r="R72" s="1118"/>
      <c r="W72" s="62"/>
    </row>
    <row r="73" spans="1:23" ht="15" customHeight="1" x14ac:dyDescent="0.25">
      <c r="A73" s="1122"/>
      <c r="B73" s="710" t="s">
        <v>777</v>
      </c>
      <c r="D73" s="146"/>
      <c r="E73" s="718" t="e">
        <f>SUM(C74:C77)</f>
        <v>#REF!</v>
      </c>
      <c r="G73" s="142" t="e">
        <f>IF(E$92&gt;0,E73/E$92,0)</f>
        <v>#REF!</v>
      </c>
      <c r="H73" s="67"/>
      <c r="J73"/>
      <c r="K73" s="898" t="e">
        <f>IF('E_Unit Mix'!#REF!&gt;0,E73/'E_Unit Mix'!#REF!,0)</f>
        <v>#REF!</v>
      </c>
      <c r="N73" s="899">
        <f>IF(ISBLANK(F_Sources_Uses!E61),"",F_Sources_Uses!E61)</f>
        <v>0</v>
      </c>
      <c r="O73" s="83"/>
      <c r="P73" s="900" t="e">
        <f>IF(ISBLANK(F_Sources_Uses!E62),"",F_Sources_Uses!E62)</f>
        <v>#DIV/0!</v>
      </c>
      <c r="Q73" s="901"/>
      <c r="R73" s="901"/>
      <c r="S73" s="49"/>
      <c r="W73" s="62"/>
    </row>
    <row r="74" spans="1:23" ht="15" customHeight="1" x14ac:dyDescent="0.25">
      <c r="A74" s="1122"/>
      <c r="B74" s="84" t="s">
        <v>778</v>
      </c>
      <c r="C74" s="141" t="e">
        <f>F_Sources_Uses!#REF!</f>
        <v>#REF!</v>
      </c>
      <c r="D74" s="140" t="e">
        <f>IF(E$73&gt;0,C74/E$73,0)</f>
        <v>#REF!</v>
      </c>
      <c r="F74" s="45"/>
      <c r="H74" s="83"/>
      <c r="J74"/>
      <c r="K74" s="898" t="e">
        <f>IF('E_Unit Mix'!#REF!&gt;0,C74/'E_Unit Mix'!#REF!,0)</f>
        <v>#REF!</v>
      </c>
      <c r="L74" s="45"/>
      <c r="M74" s="48"/>
      <c r="O74" s="83"/>
      <c r="P74" s="1118"/>
      <c r="Q74" s="1118"/>
      <c r="R74" s="1118"/>
      <c r="S74" s="49"/>
      <c r="W74" s="62"/>
    </row>
    <row r="75" spans="1:23" ht="15" customHeight="1" x14ac:dyDescent="0.25">
      <c r="A75" s="1122"/>
      <c r="B75" s="84" t="s">
        <v>480</v>
      </c>
      <c r="C75" s="141">
        <f>F_Sources_Uses!F12</f>
        <v>0</v>
      </c>
      <c r="D75" s="140" t="e">
        <f>IF(E$73&gt;0,C75/E$73,0)</f>
        <v>#REF!</v>
      </c>
      <c r="E75" s="718"/>
      <c r="F75" s="85"/>
      <c r="G75" s="142"/>
      <c r="H75" s="83"/>
      <c r="J75"/>
      <c r="K75" s="898" t="e">
        <f>IF('E_Unit Mix'!#REF!&gt;0,C75/'E_Unit Mix'!#REF!,0)</f>
        <v>#REF!</v>
      </c>
      <c r="L75" s="45"/>
      <c r="M75" s="48"/>
      <c r="O75" s="83"/>
      <c r="P75" s="1118"/>
      <c r="Q75" s="1118"/>
      <c r="R75" s="1118"/>
      <c r="S75" s="49"/>
      <c r="W75" s="62"/>
    </row>
    <row r="76" spans="1:23" ht="15" customHeight="1" x14ac:dyDescent="0.25">
      <c r="A76" s="1122"/>
      <c r="B76" s="84" t="s">
        <v>779</v>
      </c>
      <c r="C76" s="141">
        <f>F_Sources_Uses!F13</f>
        <v>0</v>
      </c>
      <c r="D76" s="140" t="e">
        <f>IF(E$73&gt;0,C76/E$73,0)</f>
        <v>#REF!</v>
      </c>
      <c r="E76" s="718"/>
      <c r="F76" s="45"/>
      <c r="G76" s="142"/>
      <c r="H76" s="83"/>
      <c r="J76"/>
      <c r="K76" s="898" t="e">
        <f>IF('E_Unit Mix'!#REF!&gt;0,C76/'E_Unit Mix'!#REF!,0)</f>
        <v>#REF!</v>
      </c>
      <c r="L76" s="45"/>
      <c r="M76" s="48"/>
      <c r="N76"/>
      <c r="O76"/>
      <c r="P76"/>
      <c r="Q76"/>
      <c r="R76"/>
      <c r="S76" s="49"/>
      <c r="W76" s="74"/>
    </row>
    <row r="77" spans="1:23" ht="15" customHeight="1" x14ac:dyDescent="0.25">
      <c r="A77" s="1122"/>
      <c r="B77" s="84" t="s">
        <v>486</v>
      </c>
      <c r="C77" s="141">
        <f>F_Sources_Uses!F14</f>
        <v>0</v>
      </c>
      <c r="D77" s="140" t="e">
        <f>IF(E$73&gt;0,C77/E$73,0)</f>
        <v>#REF!</v>
      </c>
      <c r="E77" s="718"/>
      <c r="F77" s="45"/>
      <c r="G77" s="142"/>
      <c r="H77" s="83"/>
      <c r="J77"/>
      <c r="K77" s="898" t="e">
        <f>IF('E_Unit Mix'!#REF!&gt;0,C77/'E_Unit Mix'!#REF!,0)</f>
        <v>#REF!</v>
      </c>
      <c r="L77" s="45"/>
      <c r="M77" s="48"/>
      <c r="N77"/>
      <c r="O77"/>
      <c r="P77"/>
      <c r="Q77"/>
      <c r="R77"/>
      <c r="S77" s="49"/>
      <c r="W77" s="74"/>
    </row>
    <row r="78" spans="1:23" ht="5.0999999999999996" customHeight="1" x14ac:dyDescent="0.25">
      <c r="A78" s="1122"/>
      <c r="B78" s="84"/>
      <c r="E78" s="284"/>
      <c r="F78" s="85"/>
      <c r="G78" s="86"/>
      <c r="H78" s="83"/>
      <c r="J78" s="88"/>
      <c r="K78" s="85"/>
      <c r="L78" s="45"/>
      <c r="M78" s="48"/>
      <c r="N78"/>
      <c r="O78"/>
      <c r="P78"/>
      <c r="Q78"/>
      <c r="R78"/>
      <c r="S78" s="49"/>
      <c r="W78" s="74"/>
    </row>
    <row r="79" spans="1:23" ht="15.75" customHeight="1" x14ac:dyDescent="0.25">
      <c r="A79" s="1122"/>
      <c r="B79" s="710" t="s">
        <v>780</v>
      </c>
      <c r="E79" s="78" t="e">
        <f>F_Sources_Uses!#REF!</f>
        <v>#REF!</v>
      </c>
      <c r="F79" s="83"/>
      <c r="G79" s="82" t="e">
        <f>IF(E$92&gt;0,E79/E$92,0)</f>
        <v>#REF!</v>
      </c>
      <c r="H79" s="83"/>
      <c r="J79" s="88"/>
      <c r="K79" s="147" t="e">
        <f>IF('E_Unit Mix'!#REF!&gt;0,E79/'E_Unit Mix'!#REF!,0)</f>
        <v>#REF!</v>
      </c>
      <c r="M79" s="461" t="s">
        <v>781</v>
      </c>
      <c r="N79" s="1117" t="e">
        <f>IF(E73=0,"",TEXT(E79/E73,"0.00%")&amp;" of total construction costs")</f>
        <v>#REF!</v>
      </c>
      <c r="O79" s="1117"/>
      <c r="P79" s="1117"/>
      <c r="Q79" s="453"/>
      <c r="R79" s="453"/>
      <c r="S79" s="49"/>
      <c r="W79" s="75"/>
    </row>
    <row r="80" spans="1:23" ht="5.0999999999999996" customHeight="1" x14ac:dyDescent="0.25">
      <c r="A80" s="1122"/>
      <c r="B80" s="710"/>
      <c r="E80" s="100"/>
      <c r="F80" s="83"/>
      <c r="G80" s="89"/>
      <c r="H80" s="83"/>
      <c r="J80" s="88"/>
      <c r="K80" s="147"/>
      <c r="M80" s="460"/>
      <c r="N80"/>
      <c r="O80"/>
      <c r="P80"/>
      <c r="Q80"/>
      <c r="R80"/>
      <c r="S80" s="49"/>
      <c r="W80" s="75"/>
    </row>
    <row r="81" spans="1:18" ht="15" customHeight="1" x14ac:dyDescent="0.25">
      <c r="A81" s="1122"/>
      <c r="B81" s="710" t="s">
        <v>538</v>
      </c>
      <c r="E81" s="78">
        <f>F_Sources_Uses!F56</f>
        <v>0</v>
      </c>
      <c r="F81" s="90"/>
      <c r="G81" s="91" t="e">
        <f>IF(E$92&gt;0,E81/E$92,0)</f>
        <v>#REF!</v>
      </c>
      <c r="H81" s="92"/>
      <c r="J81" s="93"/>
      <c r="K81" s="147" t="e">
        <f>IF('E_Unit Mix'!#REF!&gt;0,E81/'E_Unit Mix'!#REF!,0)</f>
        <v>#REF!</v>
      </c>
      <c r="M81" s="460"/>
      <c r="N81"/>
      <c r="O81"/>
      <c r="P81"/>
      <c r="Q81"/>
      <c r="R81"/>
    </row>
    <row r="82" spans="1:18" ht="15" customHeight="1" x14ac:dyDescent="0.25">
      <c r="A82" s="1122"/>
      <c r="B82" s="84" t="s">
        <v>782</v>
      </c>
      <c r="C82" s="141">
        <f>E81-C83</f>
        <v>0</v>
      </c>
      <c r="E82" s="78"/>
      <c r="F82" s="90"/>
      <c r="G82" s="91"/>
      <c r="H82" s="92"/>
      <c r="J82" s="93"/>
      <c r="K82" s="147"/>
      <c r="M82" s="461" t="s">
        <v>783</v>
      </c>
      <c r="N82" s="1117" t="s">
        <v>784</v>
      </c>
      <c r="O82" s="1117"/>
      <c r="P82" s="1117"/>
    </row>
    <row r="83" spans="1:18" ht="16.5" customHeight="1" x14ac:dyDescent="0.25">
      <c r="A83" s="1122"/>
      <c r="B83" s="84" t="s">
        <v>785</v>
      </c>
      <c r="C83" s="141">
        <f>E59</f>
        <v>0</v>
      </c>
      <c r="K83" s="147"/>
      <c r="M83" s="461" t="s">
        <v>786</v>
      </c>
      <c r="N83" s="1117" t="s">
        <v>767</v>
      </c>
      <c r="O83" s="1117"/>
      <c r="P83" s="1117"/>
    </row>
    <row r="84" spans="1:18" ht="15" customHeight="1" x14ac:dyDescent="0.25">
      <c r="A84" s="1122"/>
      <c r="B84" s="710" t="s">
        <v>787</v>
      </c>
      <c r="E84" s="78" t="e">
        <f>F_Sources_Uses!#REF!</f>
        <v>#REF!</v>
      </c>
      <c r="F84" s="67"/>
      <c r="G84" s="91" t="e">
        <f>IF(E$92&gt;0,E84/E$92,0)</f>
        <v>#REF!</v>
      </c>
      <c r="H84" s="83"/>
      <c r="J84" s="88"/>
      <c r="K84" s="147" t="e">
        <f>IF('E_Unit Mix'!#REF!&gt;0,E84/'E_Unit Mix'!#REF!,0)</f>
        <v>#REF!</v>
      </c>
      <c r="N84"/>
      <c r="O84"/>
      <c r="P84"/>
      <c r="Q84"/>
      <c r="R84"/>
    </row>
    <row r="85" spans="1:18" ht="5.0999999999999996" customHeight="1" x14ac:dyDescent="0.25">
      <c r="A85" s="1122"/>
      <c r="B85" s="710"/>
      <c r="E85" s="78"/>
      <c r="F85" s="67"/>
      <c r="G85" s="91"/>
      <c r="H85" s="83"/>
      <c r="J85" s="88"/>
      <c r="K85" s="147"/>
      <c r="N85"/>
      <c r="O85"/>
      <c r="P85"/>
      <c r="Q85"/>
      <c r="R85"/>
    </row>
    <row r="86" spans="1:18" ht="15" customHeight="1" x14ac:dyDescent="0.25">
      <c r="A86" s="1122"/>
      <c r="B86" s="710" t="s">
        <v>485</v>
      </c>
      <c r="F86" s="67"/>
      <c r="H86" s="83"/>
      <c r="J86" s="88"/>
      <c r="K86" s="147" t="e">
        <f>IF('E_Unit Mix'!#REF!&gt;0,E87/'E_Unit Mix'!#REF!,0)</f>
        <v>#REF!</v>
      </c>
      <c r="N86"/>
      <c r="O86"/>
      <c r="P86"/>
      <c r="Q86"/>
      <c r="R86"/>
    </row>
    <row r="87" spans="1:18" ht="15" customHeight="1" x14ac:dyDescent="0.25">
      <c r="A87" s="1122"/>
      <c r="B87" s="51" t="s">
        <v>520</v>
      </c>
      <c r="C87" s="141" t="e">
        <f>F_Sources_Uses!#REF!</f>
        <v>#REF!</v>
      </c>
      <c r="E87" s="1121" t="e">
        <f>SUM(C87:C90)</f>
        <v>#REF!</v>
      </c>
      <c r="F87" s="85"/>
      <c r="G87" s="1120" t="e">
        <f>IF(E$92&gt;0,E87/E$92,0)</f>
        <v>#REF!</v>
      </c>
      <c r="H87" s="83"/>
      <c r="J87" s="88"/>
      <c r="K87" s="898" t="e">
        <f>IF('E_Unit Mix'!#REF!&gt;0,C87/'E_Unit Mix'!#REF!,0)</f>
        <v>#REF!</v>
      </c>
      <c r="N87" s="456"/>
      <c r="O87"/>
      <c r="P87"/>
      <c r="Q87"/>
      <c r="R87"/>
    </row>
    <row r="88" spans="1:18" ht="15" customHeight="1" x14ac:dyDescent="0.25">
      <c r="A88" s="1122"/>
      <c r="B88" s="51" t="s">
        <v>788</v>
      </c>
      <c r="C88" s="141" t="e">
        <f>F_Sources_Uses!#REF!</f>
        <v>#REF!</v>
      </c>
      <c r="E88" s="1121"/>
      <c r="F88" s="85"/>
      <c r="G88" s="1120"/>
      <c r="H88" s="83"/>
      <c r="J88" s="88"/>
      <c r="K88" s="898" t="e">
        <f>IF('E_Unit Mix'!#REF!&gt;0,C88/'E_Unit Mix'!#REF!,E889)</f>
        <v>#REF!</v>
      </c>
      <c r="N88" s="454"/>
      <c r="O88" s="83"/>
      <c r="P88" s="1118"/>
      <c r="Q88" s="1118"/>
      <c r="R88" s="1118"/>
    </row>
    <row r="89" spans="1:18" ht="15" customHeight="1" x14ac:dyDescent="0.25">
      <c r="A89" s="1122"/>
      <c r="B89" s="51" t="s">
        <v>789</v>
      </c>
      <c r="C89" s="141" t="e">
        <f>F_Sources_Uses!#REF!</f>
        <v>#REF!</v>
      </c>
      <c r="E89" s="1121"/>
      <c r="F89" s="85"/>
      <c r="G89" s="1120"/>
      <c r="H89" s="83"/>
      <c r="J89" s="88"/>
      <c r="K89" s="898" t="e">
        <f>IF('E_Unit Mix'!#REF!&gt;0,C89/'E_Unit Mix'!#REF!,0)</f>
        <v>#REF!</v>
      </c>
      <c r="N89" s="455"/>
      <c r="P89" s="1118"/>
      <c r="Q89" s="1118"/>
      <c r="R89" s="1118"/>
    </row>
    <row r="90" spans="1:18" ht="15" customHeight="1" x14ac:dyDescent="0.25">
      <c r="A90" s="1122"/>
      <c r="B90" s="51" t="s">
        <v>790</v>
      </c>
      <c r="C90" s="141" t="e">
        <f>F_Sources_Uses!#REF!</f>
        <v>#REF!</v>
      </c>
      <c r="E90" s="718"/>
      <c r="F90" s="85"/>
      <c r="G90" s="717"/>
      <c r="H90" s="83"/>
      <c r="J90" s="88"/>
      <c r="K90" s="898" t="e">
        <f>IF('E_Unit Mix'!#REF!&gt;0,C90/'E_Unit Mix'!#REF!,0)</f>
        <v>#REF!</v>
      </c>
      <c r="P90" s="716"/>
      <c r="Q90" s="716"/>
      <c r="R90" s="716"/>
    </row>
    <row r="91" spans="1:18" x14ac:dyDescent="0.25">
      <c r="A91" s="1122"/>
      <c r="E91" s="285"/>
      <c r="G91" s="139"/>
      <c r="K91" s="139"/>
      <c r="P91" s="1118"/>
      <c r="Q91" s="1118"/>
      <c r="R91" s="1118"/>
    </row>
    <row r="92" spans="1:18" ht="15" customHeight="1" x14ac:dyDescent="0.25">
      <c r="A92" s="1122"/>
      <c r="B92" s="710" t="s">
        <v>791</v>
      </c>
      <c r="E92" s="78" t="e">
        <f>SUM(E68,E73,E79,E81+E84+E87)</f>
        <v>#REF!</v>
      </c>
      <c r="F92" s="67"/>
      <c r="G92" s="94" t="e">
        <f>SUM(G68,G73,G79,G81,G84,G87)</f>
        <v>#REF!</v>
      </c>
      <c r="H92" s="67"/>
      <c r="J92" s="95"/>
      <c r="K92" s="67" t="e">
        <f>SUM(K68,K73,K79,K81,K84,K86)</f>
        <v>#REF!</v>
      </c>
      <c r="O92" s="67"/>
      <c r="P92" s="1118"/>
      <c r="Q92" s="1118"/>
      <c r="R92" s="1118"/>
    </row>
    <row r="93" spans="1:18" ht="16.5" thickBot="1" x14ac:dyDescent="0.3">
      <c r="A93" s="1122"/>
    </row>
    <row r="94" spans="1:18" ht="17.25" outlineLevel="1" thickTop="1" thickBot="1" x14ac:dyDescent="0.3">
      <c r="A94" s="1122"/>
      <c r="B94" s="1115" t="s">
        <v>792</v>
      </c>
      <c r="C94" s="1115"/>
      <c r="D94" s="1115"/>
      <c r="E94" s="1115"/>
      <c r="F94" s="1115"/>
      <c r="G94" s="1115"/>
      <c r="H94" s="1115"/>
      <c r="I94" s="1115"/>
      <c r="J94" s="1115"/>
      <c r="K94" s="1115"/>
      <c r="L94" s="1115"/>
      <c r="M94" s="1115"/>
      <c r="N94" s="1115"/>
      <c r="O94" s="1115"/>
      <c r="P94" s="1115"/>
      <c r="Q94" s="1115"/>
      <c r="R94" s="1115"/>
    </row>
    <row r="95" spans="1:18" ht="16.5" outlineLevel="1" thickTop="1" x14ac:dyDescent="0.25">
      <c r="A95" s="1122"/>
      <c r="B95" s="97"/>
      <c r="C95" s="79"/>
      <c r="D95" s="79"/>
      <c r="E95" s="98"/>
      <c r="F95" s="98"/>
      <c r="G95" s="68"/>
      <c r="H95" s="68"/>
      <c r="I95" s="99"/>
      <c r="J95" s="99"/>
      <c r="K95" s="68"/>
      <c r="L95" s="68"/>
      <c r="M95" s="63"/>
      <c r="N95" s="68"/>
      <c r="O95" s="68"/>
      <c r="P95" s="102"/>
      <c r="Q95" s="102"/>
      <c r="R95" s="102"/>
    </row>
    <row r="96" spans="1:18" outlineLevel="1" x14ac:dyDescent="0.25">
      <c r="A96" s="1122"/>
      <c r="C96" s="55" t="s">
        <v>551</v>
      </c>
      <c r="D96" s="55"/>
      <c r="E96" s="100">
        <f>E68</f>
        <v>0</v>
      </c>
      <c r="G96" s="51" t="s">
        <v>552</v>
      </c>
      <c r="L96" s="68"/>
      <c r="M96" s="63"/>
      <c r="N96" s="196" t="s">
        <v>793</v>
      </c>
      <c r="O96" s="99"/>
      <c r="Q96" s="102"/>
      <c r="R96" s="102"/>
    </row>
    <row r="97" spans="1:18" outlineLevel="1" x14ac:dyDescent="0.25">
      <c r="A97" s="1122"/>
      <c r="B97" s="197" t="s">
        <v>553</v>
      </c>
      <c r="C97" s="44" t="s">
        <v>554</v>
      </c>
      <c r="E97" s="100"/>
      <c r="G97" s="100"/>
      <c r="H97" s="78"/>
      <c r="K97" s="101"/>
      <c r="L97" s="101"/>
      <c r="M97" s="83"/>
      <c r="N97" s="292"/>
      <c r="O97" s="292"/>
      <c r="P97" s="292"/>
      <c r="Q97" s="292"/>
      <c r="R97" s="292"/>
    </row>
    <row r="98" spans="1:18" outlineLevel="1" x14ac:dyDescent="0.25">
      <c r="A98" s="1122"/>
      <c r="B98" s="197" t="s">
        <v>553</v>
      </c>
      <c r="C98" s="44" t="s">
        <v>555</v>
      </c>
      <c r="E98" s="100"/>
      <c r="N98" s="292"/>
      <c r="O98" s="292"/>
      <c r="P98" s="292"/>
      <c r="Q98" s="292"/>
      <c r="R98" s="292"/>
    </row>
    <row r="99" spans="1:18" outlineLevel="1" x14ac:dyDescent="0.25">
      <c r="A99" s="1122"/>
      <c r="B99" s="197" t="s">
        <v>556</v>
      </c>
      <c r="C99" s="44" t="s">
        <v>557</v>
      </c>
      <c r="E99" s="677">
        <f>E96-E97-E98</f>
        <v>0</v>
      </c>
      <c r="G99" s="78"/>
      <c r="H99" s="102"/>
      <c r="I99" s="52"/>
      <c r="J99" s="52"/>
      <c r="K99" s="102"/>
      <c r="L99" s="102"/>
      <c r="M99" s="59"/>
      <c r="N99" s="292"/>
      <c r="O99" s="292"/>
      <c r="P99" s="292"/>
      <c r="Q99" s="292"/>
      <c r="R99" s="292"/>
    </row>
    <row r="100" spans="1:18" x14ac:dyDescent="0.25">
      <c r="A100" s="1122"/>
      <c r="F100" s="83"/>
      <c r="G100" s="100"/>
      <c r="H100" s="103"/>
      <c r="I100" s="79"/>
      <c r="J100" s="79"/>
      <c r="K100" s="100"/>
      <c r="L100" s="100"/>
      <c r="M100" s="83"/>
      <c r="N100" s="292"/>
      <c r="O100" s="292"/>
      <c r="P100" s="292"/>
      <c r="Q100" s="292"/>
      <c r="R100" s="292"/>
    </row>
    <row r="101" spans="1:18" ht="15.75" customHeight="1" x14ac:dyDescent="0.25">
      <c r="B101" s="1119" t="s">
        <v>794</v>
      </c>
      <c r="C101" s="1119"/>
      <c r="D101" s="1119"/>
      <c r="E101" s="1119"/>
      <c r="F101" s="1119"/>
      <c r="G101" s="1119"/>
      <c r="H101" s="1119"/>
      <c r="I101" s="1119"/>
      <c r="J101" s="1119"/>
      <c r="K101" s="1119"/>
      <c r="L101" s="1119"/>
      <c r="M101" s="1119"/>
      <c r="N101" s="1119"/>
      <c r="O101" s="1119"/>
      <c r="P101" s="1119"/>
      <c r="Q101" s="151"/>
      <c r="R101" s="151"/>
    </row>
    <row r="102" spans="1:18" x14ac:dyDescent="0.25">
      <c r="B102" s="1119"/>
      <c r="C102" s="1119"/>
      <c r="D102" s="1119"/>
      <c r="E102" s="1119"/>
      <c r="F102" s="1119"/>
      <c r="G102" s="1119"/>
      <c r="H102" s="1119"/>
      <c r="I102" s="1119"/>
      <c r="J102" s="1119"/>
      <c r="K102" s="1119"/>
      <c r="L102" s="1119"/>
      <c r="M102" s="1119"/>
      <c r="N102" s="1119"/>
      <c r="O102" s="1119"/>
      <c r="P102" s="1119"/>
    </row>
    <row r="103" spans="1:18" x14ac:dyDescent="0.25">
      <c r="C103" s="98"/>
      <c r="D103" s="98"/>
      <c r="E103" s="98"/>
      <c r="F103" s="98"/>
      <c r="G103" s="103"/>
      <c r="H103" s="103"/>
      <c r="I103" s="79"/>
      <c r="J103" s="79"/>
      <c r="K103" s="100"/>
      <c r="L103" s="100"/>
      <c r="M103" s="83"/>
    </row>
    <row r="104" spans="1:18" x14ac:dyDescent="0.25">
      <c r="C104" s="98"/>
      <c r="D104" s="98"/>
      <c r="E104" s="98"/>
      <c r="F104" s="98"/>
      <c r="G104" s="103"/>
      <c r="H104" s="103"/>
      <c r="I104" s="79"/>
      <c r="J104" s="79"/>
      <c r="K104" s="100"/>
      <c r="L104" s="100"/>
      <c r="M104" s="83"/>
    </row>
    <row r="105" spans="1:18" x14ac:dyDescent="0.25">
      <c r="C105" s="98"/>
      <c r="D105" s="98"/>
      <c r="E105" s="98"/>
      <c r="F105" s="98"/>
      <c r="G105" s="103"/>
      <c r="H105" s="103"/>
      <c r="I105" s="79"/>
      <c r="J105" s="79"/>
      <c r="K105" s="100"/>
      <c r="L105" s="100"/>
      <c r="M105" s="83"/>
    </row>
    <row r="106" spans="1:18" x14ac:dyDescent="0.25">
      <c r="C106" s="98"/>
      <c r="D106" s="98"/>
      <c r="E106" s="98"/>
      <c r="F106" s="98"/>
      <c r="G106" s="103"/>
      <c r="H106" s="103"/>
      <c r="I106" s="79"/>
      <c r="J106" s="79"/>
      <c r="K106" s="100"/>
      <c r="L106" s="100"/>
      <c r="M106" s="83"/>
    </row>
    <row r="107" spans="1:18" x14ac:dyDescent="0.25">
      <c r="C107" s="100"/>
      <c r="D107" s="100"/>
      <c r="F107" s="79"/>
      <c r="G107" s="103"/>
      <c r="H107" s="103"/>
      <c r="I107" s="79"/>
      <c r="J107" s="79"/>
      <c r="K107" s="100"/>
      <c r="L107" s="100"/>
      <c r="M107" s="83"/>
    </row>
    <row r="108" spans="1:18" x14ac:dyDescent="0.25">
      <c r="C108" s="79"/>
      <c r="D108" s="79"/>
      <c r="F108" s="79"/>
      <c r="G108" s="79"/>
      <c r="H108" s="79"/>
      <c r="I108" s="79"/>
      <c r="J108" s="79"/>
      <c r="K108" s="79"/>
      <c r="L108" s="79"/>
    </row>
  </sheetData>
  <sheetProtection formatRows="0"/>
  <mergeCells count="26">
    <mergeCell ref="A2:A100"/>
    <mergeCell ref="B2:R2"/>
    <mergeCell ref="B22:R22"/>
    <mergeCell ref="C24:R24"/>
    <mergeCell ref="B26:R26"/>
    <mergeCell ref="P66:R66"/>
    <mergeCell ref="P67:R67"/>
    <mergeCell ref="P68:R68"/>
    <mergeCell ref="P69:R69"/>
    <mergeCell ref="P70:R70"/>
    <mergeCell ref="P71:R71"/>
    <mergeCell ref="P72:R72"/>
    <mergeCell ref="N59:P59"/>
    <mergeCell ref="P92:R92"/>
    <mergeCell ref="N82:P82"/>
    <mergeCell ref="N83:P83"/>
    <mergeCell ref="N79:P79"/>
    <mergeCell ref="P75:R75"/>
    <mergeCell ref="P74:R74"/>
    <mergeCell ref="B101:P102"/>
    <mergeCell ref="B94:R94"/>
    <mergeCell ref="G87:G89"/>
    <mergeCell ref="E87:E89"/>
    <mergeCell ref="P91:R91"/>
    <mergeCell ref="P88:R88"/>
    <mergeCell ref="P89:R89"/>
  </mergeCells>
  <dataValidations count="2">
    <dataValidation type="list" allowBlank="1" showInputMessage="1" showErrorMessage="1" sqref="P22" xr:uid="{8D1B21E9-BDF9-46C2-8B72-9216995A368D}">
      <formula1>#REF!</formula1>
    </dataValidation>
    <dataValidation allowBlank="1" showInputMessage="1" showErrorMessage="1" sqref="H8 B8:B10 D12 D8 D15" xr:uid="{991F9C37-E83F-4766-BFF6-95B01C9182C2}"/>
  </dataValidations>
  <printOptions horizontalCentered="1"/>
  <pageMargins left="0.35" right="0.35" top="0.35" bottom="0.35" header="0.2" footer="0.2"/>
  <pageSetup scale="51" orientation="portrait" r:id="rId1"/>
  <headerFooter>
    <oddFooter>&amp;L&amp;6&amp;F&amp;C&amp;8Page &amp;P&amp;R&amp;6Print Date: &amp;D</oddFooter>
  </headerFooter>
  <rowBreaks count="1" manualBreakCount="1">
    <brk id="25" min="1"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A2FD26-E483-42BB-B418-16877E0B3B32}">
          <x14:formula1>
            <xm:f>Data!$D$28:$D$30</xm:f>
          </x14:formula1>
          <xm:sqref>K30:K34</xm:sqref>
        </x14:dataValidation>
        <x14:dataValidation type="list" showInputMessage="1" showErrorMessage="1" xr:uid="{8363AB1D-94BA-491B-8689-3AD583D9175B}">
          <x14:formula1>
            <xm:f>Data!$D$14:$D$21</xm:f>
          </x14:formula1>
          <xm:sqref>R47:R58 R30:R41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O77"/>
  <sheetViews>
    <sheetView showGridLines="0" defaultGridColor="0" view="pageBreakPreview" topLeftCell="B1" colorId="22" zoomScaleNormal="80" zoomScaleSheetLayoutView="100" workbookViewId="0">
      <selection activeCell="B1" sqref="B1"/>
    </sheetView>
  </sheetViews>
  <sheetFormatPr defaultColWidth="12.42578125" defaultRowHeight="15.75" customHeight="1" x14ac:dyDescent="0.25"/>
  <cols>
    <col min="1" max="1" width="3.5703125" style="123" customWidth="1"/>
    <col min="2" max="2" width="15.42578125" style="123" customWidth="1"/>
    <col min="3" max="3" width="12" style="123" customWidth="1"/>
    <col min="4" max="4" width="12.42578125" style="123" customWidth="1"/>
    <col min="5" max="7" width="11.5703125" style="123" customWidth="1"/>
    <col min="8" max="8" width="26.42578125" style="123" customWidth="1"/>
    <col min="9" max="9" width="7" style="123" customWidth="1"/>
    <col min="10" max="16384" width="12.42578125" style="123"/>
  </cols>
  <sheetData>
    <row r="1" spans="1:9" ht="5.0999999999999996" customHeight="1" thickBot="1" x14ac:dyDescent="0.3">
      <c r="B1" s="121"/>
      <c r="C1" s="122"/>
    </row>
    <row r="2" spans="1:9" ht="15" customHeight="1" thickTop="1" thickBot="1" x14ac:dyDescent="0.3">
      <c r="A2" s="276" t="s">
        <v>686</v>
      </c>
      <c r="B2" s="1115" t="s">
        <v>795</v>
      </c>
      <c r="C2" s="1115"/>
      <c r="D2" s="1115"/>
      <c r="E2" s="1115"/>
      <c r="F2" s="1115"/>
      <c r="G2" s="1115"/>
      <c r="H2" s="1115"/>
      <c r="I2" s="1115"/>
    </row>
    <row r="3" spans="1:9" ht="15.75" customHeight="1" thickTop="1" x14ac:dyDescent="0.25">
      <c r="A3" s="276"/>
    </row>
    <row r="4" spans="1:9" ht="15.75" customHeight="1" x14ac:dyDescent="0.3">
      <c r="A4" s="276"/>
      <c r="B4" s="1137" t="s">
        <v>796</v>
      </c>
      <c r="C4" s="1138"/>
      <c r="D4" s="1138"/>
      <c r="E4" s="1139"/>
      <c r="F4" s="1137" t="s">
        <v>797</v>
      </c>
      <c r="G4" s="1138"/>
      <c r="H4" s="1138"/>
      <c r="I4" s="1139"/>
    </row>
    <row r="5" spans="1:9" ht="66.95" customHeight="1" x14ac:dyDescent="0.25">
      <c r="A5" s="276"/>
      <c r="B5" s="1125" t="s">
        <v>798</v>
      </c>
      <c r="C5" s="1127" t="s">
        <v>799</v>
      </c>
      <c r="D5" s="1129" t="s">
        <v>800</v>
      </c>
      <c r="E5" s="1133" t="s">
        <v>801</v>
      </c>
      <c r="F5" s="1131" t="s">
        <v>802</v>
      </c>
      <c r="G5" s="1142" t="s">
        <v>803</v>
      </c>
      <c r="H5" s="1135" t="s">
        <v>804</v>
      </c>
      <c r="I5" s="1136"/>
    </row>
    <row r="6" spans="1:9" s="124" customFormat="1" ht="15.75" customHeight="1" x14ac:dyDescent="0.3">
      <c r="A6" s="276"/>
      <c r="B6" s="1126"/>
      <c r="C6" s="1128"/>
      <c r="D6" s="1130"/>
      <c r="E6" s="1134"/>
      <c r="F6" s="1132"/>
      <c r="G6" s="1143"/>
      <c r="H6" s="902" t="s">
        <v>805</v>
      </c>
      <c r="I6" s="903"/>
    </row>
    <row r="7" spans="1:9" ht="15.75" customHeight="1" x14ac:dyDescent="0.25">
      <c r="A7" s="276"/>
      <c r="B7" s="678" t="e">
        <f>IF('E_Unit Mix'!#REF!="","",'E_Unit Mix'!#REF!)</f>
        <v>#REF!</v>
      </c>
      <c r="C7" s="679" t="e">
        <f>IF('E_Unit Mix'!#REF!="","",'E_Unit Mix'!#REF!)</f>
        <v>#REF!</v>
      </c>
      <c r="D7" s="679" t="e">
        <f>IF('E_Unit Mix'!#REF!="","",'E_Unit Mix'!#REF!)</f>
        <v>#REF!</v>
      </c>
      <c r="E7" s="680" t="e">
        <f>IF('E_Unit Mix'!#REF!="","",'E_Unit Mix'!#REF!)</f>
        <v>#REF!</v>
      </c>
      <c r="F7" s="681" t="e">
        <f>IF('E_Unit Mix'!#REF!="","",'E_Unit Mix'!#REF!)</f>
        <v>#REF!</v>
      </c>
      <c r="G7" s="679" t="e">
        <f>IF('E_Unit Mix'!#REF!="","",'E_Unit Mix'!#REF!)</f>
        <v>#REF!</v>
      </c>
      <c r="H7" s="1145" t="e">
        <f>IF('E_Unit Mix'!#REF!="","",'E_Unit Mix'!#REF! &amp; " - " &amp; 'E_Unit Mix'!#REF! &amp; " Years")</f>
        <v>#REF!</v>
      </c>
      <c r="I7" s="1146"/>
    </row>
    <row r="8" spans="1:9" ht="15.75" customHeight="1" x14ac:dyDescent="0.25">
      <c r="A8" s="276"/>
      <c r="B8" s="682" t="e">
        <f>IF('E_Unit Mix'!#REF!="","",'E_Unit Mix'!#REF!)</f>
        <v>#REF!</v>
      </c>
      <c r="C8" s="683" t="e">
        <f>IF('E_Unit Mix'!#REF!="","",'E_Unit Mix'!#REF!)</f>
        <v>#REF!</v>
      </c>
      <c r="D8" s="683" t="e">
        <f>IF('E_Unit Mix'!#REF!="","",'E_Unit Mix'!#REF!)</f>
        <v>#REF!</v>
      </c>
      <c r="E8" s="684" t="e">
        <f>IF('E_Unit Mix'!#REF!="","",'E_Unit Mix'!#REF!)</f>
        <v>#REF!</v>
      </c>
      <c r="F8" s="685" t="e">
        <f>IF('E_Unit Mix'!#REF!="","",'E_Unit Mix'!#REF!)</f>
        <v>#REF!</v>
      </c>
      <c r="G8" s="683" t="e">
        <f>IF('E_Unit Mix'!#REF!="","",'E_Unit Mix'!#REF!)</f>
        <v>#REF!</v>
      </c>
      <c r="H8" s="1147" t="e">
        <f>IF('E_Unit Mix'!#REF!="","",'E_Unit Mix'!#REF! &amp; " - " &amp; 'E_Unit Mix'!#REF! &amp; " Years")</f>
        <v>#REF!</v>
      </c>
      <c r="I8" s="1148"/>
    </row>
    <row r="9" spans="1:9" ht="15.75" customHeight="1" x14ac:dyDescent="0.25">
      <c r="A9" s="276"/>
      <c r="B9" s="678" t="e">
        <f>IF('E_Unit Mix'!#REF!="","",'E_Unit Mix'!#REF!)</f>
        <v>#REF!</v>
      </c>
      <c r="C9" s="679" t="e">
        <f>IF('E_Unit Mix'!#REF!="","",'E_Unit Mix'!#REF!)</f>
        <v>#REF!</v>
      </c>
      <c r="D9" s="679" t="e">
        <f>IF('E_Unit Mix'!#REF!="","",'E_Unit Mix'!#REF!)</f>
        <v>#REF!</v>
      </c>
      <c r="E9" s="680" t="e">
        <f>IF('E_Unit Mix'!#REF!="","",'E_Unit Mix'!#REF!)</f>
        <v>#REF!</v>
      </c>
      <c r="F9" s="681" t="e">
        <f>IF('E_Unit Mix'!#REF!="","",'E_Unit Mix'!#REF!)</f>
        <v>#REF!</v>
      </c>
      <c r="G9" s="679" t="e">
        <f>IF('E_Unit Mix'!#REF!="","",'E_Unit Mix'!#REF!)</f>
        <v>#REF!</v>
      </c>
      <c r="H9" s="1145" t="e">
        <f>IF('E_Unit Mix'!#REF!="","",'E_Unit Mix'!#REF! &amp; " - " &amp; 'E_Unit Mix'!#REF! &amp; " Years")</f>
        <v>#REF!</v>
      </c>
      <c r="I9" s="1146"/>
    </row>
    <row r="10" spans="1:9" ht="15.75" customHeight="1" x14ac:dyDescent="0.25">
      <c r="A10" s="276"/>
      <c r="B10" s="682" t="e">
        <f>IF('E_Unit Mix'!#REF!="","",'E_Unit Mix'!#REF!)</f>
        <v>#REF!</v>
      </c>
      <c r="C10" s="683" t="e">
        <f>IF('E_Unit Mix'!#REF!="","",'E_Unit Mix'!#REF!)</f>
        <v>#REF!</v>
      </c>
      <c r="D10" s="683" t="e">
        <f>IF('E_Unit Mix'!#REF!="","",'E_Unit Mix'!#REF!)</f>
        <v>#REF!</v>
      </c>
      <c r="E10" s="684" t="e">
        <f>IF('E_Unit Mix'!#REF!="","",'E_Unit Mix'!#REF!)</f>
        <v>#REF!</v>
      </c>
      <c r="F10" s="685" t="e">
        <f>IF('E_Unit Mix'!#REF!="","",'E_Unit Mix'!#REF!)</f>
        <v>#REF!</v>
      </c>
      <c r="G10" s="683" t="e">
        <f>IF('E_Unit Mix'!#REF!="","",'E_Unit Mix'!#REF!)</f>
        <v>#REF!</v>
      </c>
      <c r="H10" s="1147" t="e">
        <f>IF('E_Unit Mix'!#REF!="","",'E_Unit Mix'!#REF! &amp; " - " &amp; 'E_Unit Mix'!#REF! &amp; " Years")</f>
        <v>#REF!</v>
      </c>
      <c r="I10" s="1148"/>
    </row>
    <row r="11" spans="1:9" ht="15.75" customHeight="1" x14ac:dyDescent="0.25">
      <c r="A11" s="276"/>
      <c r="B11" s="678" t="e">
        <f>IF('E_Unit Mix'!#REF!="","",'E_Unit Mix'!#REF!)</f>
        <v>#REF!</v>
      </c>
      <c r="C11" s="679" t="e">
        <f>IF('E_Unit Mix'!#REF!="","",'E_Unit Mix'!#REF!)</f>
        <v>#REF!</v>
      </c>
      <c r="D11" s="679" t="e">
        <f>IF('E_Unit Mix'!#REF!="","",'E_Unit Mix'!#REF!)</f>
        <v>#REF!</v>
      </c>
      <c r="E11" s="680" t="e">
        <f>IF('E_Unit Mix'!#REF!="","",'E_Unit Mix'!#REF!)</f>
        <v>#REF!</v>
      </c>
      <c r="F11" s="681" t="e">
        <f>IF('E_Unit Mix'!#REF!="","",'E_Unit Mix'!#REF!)</f>
        <v>#REF!</v>
      </c>
      <c r="G11" s="679" t="e">
        <f>IF('E_Unit Mix'!#REF!="","",'E_Unit Mix'!#REF!)</f>
        <v>#REF!</v>
      </c>
      <c r="H11" s="1145" t="e">
        <f>IF('E_Unit Mix'!#REF!="","",'E_Unit Mix'!#REF! &amp; " - " &amp; 'E_Unit Mix'!#REF! &amp; " Years")</f>
        <v>#REF!</v>
      </c>
      <c r="I11" s="1146"/>
    </row>
    <row r="12" spans="1:9" ht="15.75" customHeight="1" x14ac:dyDescent="0.25">
      <c r="A12" s="276"/>
      <c r="B12" s="682" t="e">
        <f>IF('E_Unit Mix'!#REF!="","",'E_Unit Mix'!#REF!)</f>
        <v>#REF!</v>
      </c>
      <c r="C12" s="683" t="e">
        <f>IF('E_Unit Mix'!#REF!="","",'E_Unit Mix'!#REF!)</f>
        <v>#REF!</v>
      </c>
      <c r="D12" s="683" t="e">
        <f>IF('E_Unit Mix'!#REF!="","",'E_Unit Mix'!#REF!)</f>
        <v>#REF!</v>
      </c>
      <c r="E12" s="684" t="e">
        <f>IF('E_Unit Mix'!#REF!="","",'E_Unit Mix'!#REF!)</f>
        <v>#REF!</v>
      </c>
      <c r="F12" s="685" t="e">
        <f>IF('E_Unit Mix'!#REF!="","",'E_Unit Mix'!#REF!)</f>
        <v>#REF!</v>
      </c>
      <c r="G12" s="683" t="e">
        <f>IF('E_Unit Mix'!#REF!="","",'E_Unit Mix'!#REF!)</f>
        <v>#REF!</v>
      </c>
      <c r="H12" s="1147" t="e">
        <f>IF('E_Unit Mix'!#REF!="","",'E_Unit Mix'!#REF! &amp; " - " &amp; 'E_Unit Mix'!#REF! &amp; " Years")</f>
        <v>#REF!</v>
      </c>
      <c r="I12" s="1148"/>
    </row>
    <row r="13" spans="1:9" ht="15.75" customHeight="1" x14ac:dyDescent="0.25">
      <c r="A13" s="276"/>
      <c r="B13" s="678" t="e">
        <f>IF('E_Unit Mix'!#REF!="","",'E_Unit Mix'!#REF!)</f>
        <v>#REF!</v>
      </c>
      <c r="C13" s="679" t="e">
        <f>IF('E_Unit Mix'!#REF!="","",'E_Unit Mix'!#REF!)</f>
        <v>#REF!</v>
      </c>
      <c r="D13" s="679" t="e">
        <f>IF('E_Unit Mix'!#REF!="","",'E_Unit Mix'!#REF!)</f>
        <v>#REF!</v>
      </c>
      <c r="E13" s="680" t="e">
        <f>IF('E_Unit Mix'!#REF!="","",'E_Unit Mix'!#REF!)</f>
        <v>#REF!</v>
      </c>
      <c r="F13" s="681" t="e">
        <f>IF('E_Unit Mix'!#REF!="","",'E_Unit Mix'!#REF!)</f>
        <v>#REF!</v>
      </c>
      <c r="G13" s="679" t="e">
        <f>IF('E_Unit Mix'!#REF!="","",'E_Unit Mix'!#REF!)</f>
        <v>#REF!</v>
      </c>
      <c r="H13" s="1145" t="e">
        <f>IF('E_Unit Mix'!#REF!="","",'E_Unit Mix'!#REF! &amp; " - " &amp; 'E_Unit Mix'!#REF! &amp; " Years")</f>
        <v>#REF!</v>
      </c>
      <c r="I13" s="1146"/>
    </row>
    <row r="14" spans="1:9" ht="15.75" customHeight="1" x14ac:dyDescent="0.25">
      <c r="A14" s="276"/>
      <c r="B14" s="682" t="e">
        <f>IF('E_Unit Mix'!#REF!="","",'E_Unit Mix'!#REF!)</f>
        <v>#REF!</v>
      </c>
      <c r="C14" s="683" t="e">
        <f>IF('E_Unit Mix'!#REF!="","",'E_Unit Mix'!#REF!)</f>
        <v>#REF!</v>
      </c>
      <c r="D14" s="683" t="e">
        <f>IF('E_Unit Mix'!#REF!="","",'E_Unit Mix'!#REF!)</f>
        <v>#REF!</v>
      </c>
      <c r="E14" s="684" t="e">
        <f>IF('E_Unit Mix'!#REF!="","",'E_Unit Mix'!#REF!)</f>
        <v>#REF!</v>
      </c>
      <c r="F14" s="685" t="e">
        <f>IF('E_Unit Mix'!#REF!="","",'E_Unit Mix'!#REF!)</f>
        <v>#REF!</v>
      </c>
      <c r="G14" s="683" t="e">
        <f>IF('E_Unit Mix'!#REF!="","",'E_Unit Mix'!#REF!)</f>
        <v>#REF!</v>
      </c>
      <c r="H14" s="1147" t="e">
        <f>IF('E_Unit Mix'!#REF!="","",'E_Unit Mix'!#REF! &amp; " - " &amp; 'E_Unit Mix'!#REF! &amp; " Years")</f>
        <v>#REF!</v>
      </c>
      <c r="I14" s="1148"/>
    </row>
    <row r="15" spans="1:9" ht="15.75" customHeight="1" x14ac:dyDescent="0.25">
      <c r="A15" s="276"/>
      <c r="B15" s="678" t="e">
        <f>IF('E_Unit Mix'!#REF!="","",'E_Unit Mix'!#REF!)</f>
        <v>#REF!</v>
      </c>
      <c r="C15" s="679" t="e">
        <f>IF('E_Unit Mix'!#REF!="","",'E_Unit Mix'!#REF!)</f>
        <v>#REF!</v>
      </c>
      <c r="D15" s="679" t="e">
        <f>IF('E_Unit Mix'!#REF!="","",'E_Unit Mix'!#REF!)</f>
        <v>#REF!</v>
      </c>
      <c r="E15" s="680" t="e">
        <f>IF('E_Unit Mix'!#REF!="","",'E_Unit Mix'!#REF!)</f>
        <v>#REF!</v>
      </c>
      <c r="F15" s="681" t="e">
        <f>IF('E_Unit Mix'!#REF!="","",'E_Unit Mix'!#REF!)</f>
        <v>#REF!</v>
      </c>
      <c r="G15" s="679" t="e">
        <f>IF('E_Unit Mix'!#REF!="","",'E_Unit Mix'!#REF!)</f>
        <v>#REF!</v>
      </c>
      <c r="H15" s="1145" t="e">
        <f>IF('E_Unit Mix'!#REF!="","",'E_Unit Mix'!#REF! &amp; " - " &amp; 'E_Unit Mix'!#REF! &amp; " Years")</f>
        <v>#REF!</v>
      </c>
      <c r="I15" s="1146"/>
    </row>
    <row r="16" spans="1:9" ht="15.75" customHeight="1" x14ac:dyDescent="0.25">
      <c r="A16" s="276"/>
      <c r="B16" s="682" t="e">
        <f>IF('E_Unit Mix'!#REF!="","",'E_Unit Mix'!#REF!)</f>
        <v>#REF!</v>
      </c>
      <c r="C16" s="683" t="e">
        <f>IF('E_Unit Mix'!#REF!="","",'E_Unit Mix'!#REF!)</f>
        <v>#REF!</v>
      </c>
      <c r="D16" s="683" t="e">
        <f>IF('E_Unit Mix'!#REF!="","",'E_Unit Mix'!#REF!)</f>
        <v>#REF!</v>
      </c>
      <c r="E16" s="684" t="e">
        <f>IF('E_Unit Mix'!#REF!="","",'E_Unit Mix'!#REF!)</f>
        <v>#REF!</v>
      </c>
      <c r="F16" s="685" t="e">
        <f>IF('E_Unit Mix'!#REF!="","",'E_Unit Mix'!#REF!)</f>
        <v>#REF!</v>
      </c>
      <c r="G16" s="683" t="e">
        <f>IF('E_Unit Mix'!#REF!="","",'E_Unit Mix'!#REF!)</f>
        <v>#REF!</v>
      </c>
      <c r="H16" s="1147" t="e">
        <f>IF('E_Unit Mix'!#REF!="","",'E_Unit Mix'!#REF! &amp; " - " &amp; 'E_Unit Mix'!#REF! &amp; " Years")</f>
        <v>#REF!</v>
      </c>
      <c r="I16" s="1148"/>
    </row>
    <row r="17" spans="1:9" ht="15.75" customHeight="1" x14ac:dyDescent="0.25">
      <c r="A17" s="276"/>
      <c r="B17" s="678" t="e">
        <f>IF('E_Unit Mix'!#REF!="","",'E_Unit Mix'!#REF!)</f>
        <v>#REF!</v>
      </c>
      <c r="C17" s="679" t="e">
        <f>IF('E_Unit Mix'!#REF!="","",'E_Unit Mix'!#REF!)</f>
        <v>#REF!</v>
      </c>
      <c r="D17" s="679" t="e">
        <f>IF('E_Unit Mix'!#REF!="","",'E_Unit Mix'!#REF!)</f>
        <v>#REF!</v>
      </c>
      <c r="E17" s="680" t="e">
        <f>IF('E_Unit Mix'!#REF!="","",'E_Unit Mix'!#REF!)</f>
        <v>#REF!</v>
      </c>
      <c r="F17" s="681" t="e">
        <f>IF('E_Unit Mix'!#REF!="","",'E_Unit Mix'!#REF!)</f>
        <v>#REF!</v>
      </c>
      <c r="G17" s="679" t="e">
        <f>IF('E_Unit Mix'!#REF!="","",'E_Unit Mix'!#REF!)</f>
        <v>#REF!</v>
      </c>
      <c r="H17" s="1145" t="e">
        <f>IF('E_Unit Mix'!#REF!="","",'E_Unit Mix'!#REF! &amp; " - " &amp; 'E_Unit Mix'!#REF! &amp; " Years")</f>
        <v>#REF!</v>
      </c>
      <c r="I17" s="1146"/>
    </row>
    <row r="18" spans="1:9" ht="15.75" customHeight="1" x14ac:dyDescent="0.25">
      <c r="A18" s="276"/>
      <c r="B18" s="682" t="e">
        <f>IF('E_Unit Mix'!#REF!="","",'E_Unit Mix'!#REF!)</f>
        <v>#REF!</v>
      </c>
      <c r="C18" s="683" t="e">
        <f>IF('E_Unit Mix'!#REF!="","",'E_Unit Mix'!#REF!)</f>
        <v>#REF!</v>
      </c>
      <c r="D18" s="683" t="e">
        <f>IF('E_Unit Mix'!#REF!="","",'E_Unit Mix'!#REF!)</f>
        <v>#REF!</v>
      </c>
      <c r="E18" s="684" t="e">
        <f>IF('E_Unit Mix'!#REF!="","",'E_Unit Mix'!#REF!)</f>
        <v>#REF!</v>
      </c>
      <c r="F18" s="685" t="e">
        <f>IF('E_Unit Mix'!#REF!="","",'E_Unit Mix'!#REF!)</f>
        <v>#REF!</v>
      </c>
      <c r="G18" s="683" t="e">
        <f>IF('E_Unit Mix'!#REF!="","",'E_Unit Mix'!#REF!)</f>
        <v>#REF!</v>
      </c>
      <c r="H18" s="1147" t="e">
        <f>IF('E_Unit Mix'!#REF!="","",'E_Unit Mix'!#REF! &amp; " - " &amp; 'E_Unit Mix'!#REF! &amp; " Years")</f>
        <v>#REF!</v>
      </c>
      <c r="I18" s="1148"/>
    </row>
    <row r="19" spans="1:9" ht="15.75" customHeight="1" x14ac:dyDescent="0.25">
      <c r="A19" s="276"/>
      <c r="B19" s="678" t="e">
        <f>IF('E_Unit Mix'!#REF!="","",'E_Unit Mix'!#REF!)</f>
        <v>#REF!</v>
      </c>
      <c r="C19" s="679" t="e">
        <f>IF('E_Unit Mix'!#REF!="","",'E_Unit Mix'!#REF!)</f>
        <v>#REF!</v>
      </c>
      <c r="D19" s="679" t="e">
        <f>IF('E_Unit Mix'!#REF!="","",'E_Unit Mix'!#REF!)</f>
        <v>#REF!</v>
      </c>
      <c r="E19" s="680" t="e">
        <f>IF('E_Unit Mix'!#REF!="","",'E_Unit Mix'!#REF!)</f>
        <v>#REF!</v>
      </c>
      <c r="F19" s="681" t="e">
        <f>IF('E_Unit Mix'!#REF!="","",'E_Unit Mix'!#REF!)</f>
        <v>#REF!</v>
      </c>
      <c r="G19" s="679" t="e">
        <f>IF('E_Unit Mix'!#REF!="","",'E_Unit Mix'!#REF!)</f>
        <v>#REF!</v>
      </c>
      <c r="H19" s="1145" t="e">
        <f>IF('E_Unit Mix'!#REF!="","",'E_Unit Mix'!#REF! &amp; " - " &amp; 'E_Unit Mix'!#REF! &amp; " Years")</f>
        <v>#REF!</v>
      </c>
      <c r="I19" s="1146"/>
    </row>
    <row r="20" spans="1:9" ht="16.5" customHeight="1" x14ac:dyDescent="0.25">
      <c r="A20" s="276"/>
      <c r="B20" s="682" t="e">
        <f>IF('E_Unit Mix'!#REF!="","",'E_Unit Mix'!#REF!)</f>
        <v>#REF!</v>
      </c>
      <c r="C20" s="683" t="e">
        <f>IF('E_Unit Mix'!#REF!="","",'E_Unit Mix'!#REF!)</f>
        <v>#REF!</v>
      </c>
      <c r="D20" s="683" t="e">
        <f>IF('E_Unit Mix'!#REF!="","",'E_Unit Mix'!#REF!)</f>
        <v>#REF!</v>
      </c>
      <c r="E20" s="684" t="e">
        <f>IF('E_Unit Mix'!#REF!="","",'E_Unit Mix'!#REF!)</f>
        <v>#REF!</v>
      </c>
      <c r="F20" s="685" t="e">
        <f>IF('E_Unit Mix'!#REF!="","",'E_Unit Mix'!#REF!)</f>
        <v>#REF!</v>
      </c>
      <c r="G20" s="683" t="e">
        <f>IF('E_Unit Mix'!#REF!="","",'E_Unit Mix'!#REF!)</f>
        <v>#REF!</v>
      </c>
      <c r="H20" s="1147" t="e">
        <f>IF('E_Unit Mix'!#REF!="","",'E_Unit Mix'!#REF! &amp; " - " &amp; 'E_Unit Mix'!#REF! &amp; " Years")</f>
        <v>#REF!</v>
      </c>
      <c r="I20" s="1148"/>
    </row>
    <row r="21" spans="1:9" ht="15.75" customHeight="1" x14ac:dyDescent="0.25">
      <c r="A21" s="276"/>
      <c r="B21" s="678" t="e">
        <f>IF('E_Unit Mix'!#REF!="","",'E_Unit Mix'!#REF!)</f>
        <v>#REF!</v>
      </c>
      <c r="C21" s="679" t="e">
        <f>IF('E_Unit Mix'!#REF!="","",'E_Unit Mix'!#REF!)</f>
        <v>#REF!</v>
      </c>
      <c r="D21" s="679" t="e">
        <f>IF('E_Unit Mix'!#REF!="","",'E_Unit Mix'!#REF!)</f>
        <v>#REF!</v>
      </c>
      <c r="E21" s="680" t="e">
        <f>IF('E_Unit Mix'!#REF!="","",'E_Unit Mix'!#REF!)</f>
        <v>#REF!</v>
      </c>
      <c r="F21" s="681" t="e">
        <f>IF('E_Unit Mix'!#REF!="","",'E_Unit Mix'!#REF!)</f>
        <v>#REF!</v>
      </c>
      <c r="G21" s="679" t="e">
        <f>IF('E_Unit Mix'!#REF!="","",'E_Unit Mix'!#REF!)</f>
        <v>#REF!</v>
      </c>
      <c r="H21" s="1145" t="e">
        <f>IF('E_Unit Mix'!#REF!="","",'E_Unit Mix'!#REF! &amp; " - " &amp; 'E_Unit Mix'!#REF! &amp; " Years")</f>
        <v>#REF!</v>
      </c>
      <c r="I21" s="1146"/>
    </row>
    <row r="22" spans="1:9" ht="15.75" customHeight="1" x14ac:dyDescent="0.25">
      <c r="A22" s="276"/>
      <c r="B22" s="682" t="e">
        <f>IF('E_Unit Mix'!#REF!="","",'E_Unit Mix'!#REF!)</f>
        <v>#REF!</v>
      </c>
      <c r="C22" s="683" t="e">
        <f>IF('E_Unit Mix'!#REF!="","",'E_Unit Mix'!#REF!)</f>
        <v>#REF!</v>
      </c>
      <c r="D22" s="683" t="e">
        <f>IF('E_Unit Mix'!#REF!="","",'E_Unit Mix'!#REF!)</f>
        <v>#REF!</v>
      </c>
      <c r="E22" s="684" t="e">
        <f>IF('E_Unit Mix'!#REF!="","",'E_Unit Mix'!#REF!)</f>
        <v>#REF!</v>
      </c>
      <c r="F22" s="685" t="e">
        <f>IF('E_Unit Mix'!#REF!="","",'E_Unit Mix'!#REF!)</f>
        <v>#REF!</v>
      </c>
      <c r="G22" s="683" t="e">
        <f>IF('E_Unit Mix'!#REF!="","",'E_Unit Mix'!#REF!)</f>
        <v>#REF!</v>
      </c>
      <c r="H22" s="1147" t="e">
        <f>IF('E_Unit Mix'!#REF!="","",'E_Unit Mix'!#REF! &amp; " - " &amp; 'E_Unit Mix'!#REF! &amp; " Years")</f>
        <v>#REF!</v>
      </c>
      <c r="I22" s="1148"/>
    </row>
    <row r="23" spans="1:9" ht="15.75" customHeight="1" x14ac:dyDescent="0.25">
      <c r="A23" s="276"/>
      <c r="B23" s="678" t="e">
        <f>IF('E_Unit Mix'!#REF!="","",'E_Unit Mix'!#REF!)</f>
        <v>#REF!</v>
      </c>
      <c r="C23" s="679" t="e">
        <f>IF('E_Unit Mix'!#REF!="","",'E_Unit Mix'!#REF!)</f>
        <v>#REF!</v>
      </c>
      <c r="D23" s="679" t="e">
        <f>IF('E_Unit Mix'!#REF!="","",'E_Unit Mix'!#REF!)</f>
        <v>#REF!</v>
      </c>
      <c r="E23" s="680" t="e">
        <f>IF('E_Unit Mix'!#REF!="","",'E_Unit Mix'!#REF!)</f>
        <v>#REF!</v>
      </c>
      <c r="F23" s="681" t="e">
        <f>IF('E_Unit Mix'!#REF!="","",'E_Unit Mix'!#REF!)</f>
        <v>#REF!</v>
      </c>
      <c r="G23" s="679" t="e">
        <f>IF('E_Unit Mix'!#REF!="","",'E_Unit Mix'!#REF!)</f>
        <v>#REF!</v>
      </c>
      <c r="H23" s="1145" t="e">
        <f>IF('E_Unit Mix'!#REF!="","",'E_Unit Mix'!#REF! &amp; " - " &amp; 'E_Unit Mix'!#REF! &amp; " Years")</f>
        <v>#REF!</v>
      </c>
      <c r="I23" s="1146"/>
    </row>
    <row r="24" spans="1:9" ht="15.75" customHeight="1" x14ac:dyDescent="0.25">
      <c r="A24" s="276"/>
      <c r="B24" s="682" t="e">
        <f>IF('E_Unit Mix'!#REF!="","",'E_Unit Mix'!#REF!)</f>
        <v>#REF!</v>
      </c>
      <c r="C24" s="683" t="e">
        <f>IF('E_Unit Mix'!#REF!="","",'E_Unit Mix'!#REF!)</f>
        <v>#REF!</v>
      </c>
      <c r="D24" s="683" t="e">
        <f>IF('E_Unit Mix'!#REF!="","",'E_Unit Mix'!#REF!)</f>
        <v>#REF!</v>
      </c>
      <c r="E24" s="684" t="e">
        <f>IF('E_Unit Mix'!#REF!="","",'E_Unit Mix'!#REF!)</f>
        <v>#REF!</v>
      </c>
      <c r="F24" s="685" t="e">
        <f>IF('E_Unit Mix'!#REF!="","",'E_Unit Mix'!#REF!)</f>
        <v>#REF!</v>
      </c>
      <c r="G24" s="683" t="e">
        <f>IF('E_Unit Mix'!#REF!="","",'E_Unit Mix'!#REF!)</f>
        <v>#REF!</v>
      </c>
      <c r="H24" s="1147" t="e">
        <f>IF('E_Unit Mix'!#REF!="","",'E_Unit Mix'!#REF! &amp; " - " &amp; 'E_Unit Mix'!#REF! &amp; " Years")</f>
        <v>#REF!</v>
      </c>
      <c r="I24" s="1148"/>
    </row>
    <row r="25" spans="1:9" ht="15.75" customHeight="1" x14ac:dyDescent="0.25">
      <c r="A25" s="276"/>
      <c r="B25" s="678" t="e">
        <f>IF('E_Unit Mix'!#REF!="","",'E_Unit Mix'!#REF!)</f>
        <v>#REF!</v>
      </c>
      <c r="C25" s="679" t="e">
        <f>IF('E_Unit Mix'!#REF!="","",'E_Unit Mix'!#REF!)</f>
        <v>#REF!</v>
      </c>
      <c r="D25" s="679" t="e">
        <f>IF('E_Unit Mix'!#REF!="","",'E_Unit Mix'!#REF!)</f>
        <v>#REF!</v>
      </c>
      <c r="E25" s="680" t="e">
        <f>IF('E_Unit Mix'!#REF!="","",'E_Unit Mix'!#REF!)</f>
        <v>#REF!</v>
      </c>
      <c r="F25" s="681" t="e">
        <f>IF('E_Unit Mix'!#REF!="","",'E_Unit Mix'!#REF!)</f>
        <v>#REF!</v>
      </c>
      <c r="G25" s="679" t="e">
        <f>IF('E_Unit Mix'!#REF!="","",'E_Unit Mix'!#REF!)</f>
        <v>#REF!</v>
      </c>
      <c r="H25" s="1145" t="e">
        <f>IF('E_Unit Mix'!#REF!="","",'E_Unit Mix'!#REF! &amp; " - " &amp; 'E_Unit Mix'!#REF! &amp; " Years")</f>
        <v>#REF!</v>
      </c>
      <c r="I25" s="1146"/>
    </row>
    <row r="26" spans="1:9" ht="15.75" customHeight="1" x14ac:dyDescent="0.25">
      <c r="A26" s="276"/>
      <c r="B26" s="682" t="e">
        <f>IF('E_Unit Mix'!#REF!="","",'E_Unit Mix'!#REF!)</f>
        <v>#REF!</v>
      </c>
      <c r="C26" s="683" t="e">
        <f>IF('E_Unit Mix'!#REF!="","",'E_Unit Mix'!#REF!)</f>
        <v>#REF!</v>
      </c>
      <c r="D26" s="683" t="e">
        <f>IF('E_Unit Mix'!#REF!="","",'E_Unit Mix'!#REF!)</f>
        <v>#REF!</v>
      </c>
      <c r="E26" s="684" t="e">
        <f>IF('E_Unit Mix'!#REF!="","",'E_Unit Mix'!#REF!)</f>
        <v>#REF!</v>
      </c>
      <c r="F26" s="685" t="e">
        <f>IF('E_Unit Mix'!#REF!="","",'E_Unit Mix'!#REF!)</f>
        <v>#REF!</v>
      </c>
      <c r="G26" s="683" t="e">
        <f>IF('E_Unit Mix'!#REF!="","",'E_Unit Mix'!#REF!)</f>
        <v>#REF!</v>
      </c>
      <c r="H26" s="1147" t="e">
        <f>IF('E_Unit Mix'!#REF!="","",'E_Unit Mix'!#REF! &amp; " - " &amp; 'E_Unit Mix'!#REF! &amp; " Years")</f>
        <v>#REF!</v>
      </c>
      <c r="I26" s="1148"/>
    </row>
    <row r="27" spans="1:9" ht="15.75" customHeight="1" x14ac:dyDescent="0.25">
      <c r="A27" s="276"/>
      <c r="B27" s="678" t="e">
        <f>IF('E_Unit Mix'!#REF!="","",'E_Unit Mix'!#REF!)</f>
        <v>#REF!</v>
      </c>
      <c r="C27" s="679" t="e">
        <f>IF('E_Unit Mix'!#REF!="","",'E_Unit Mix'!#REF!)</f>
        <v>#REF!</v>
      </c>
      <c r="D27" s="679" t="e">
        <f>IF('E_Unit Mix'!#REF!="","",'E_Unit Mix'!#REF!)</f>
        <v>#REF!</v>
      </c>
      <c r="E27" s="680" t="e">
        <f>IF('E_Unit Mix'!#REF!="","",'E_Unit Mix'!#REF!)</f>
        <v>#REF!</v>
      </c>
      <c r="F27" s="681" t="e">
        <f>IF('E_Unit Mix'!#REF!="","",'E_Unit Mix'!#REF!)</f>
        <v>#REF!</v>
      </c>
      <c r="G27" s="679" t="e">
        <f>IF('E_Unit Mix'!#REF!="","",'E_Unit Mix'!#REF!)</f>
        <v>#REF!</v>
      </c>
      <c r="H27" s="1145" t="e">
        <f>IF('E_Unit Mix'!#REF!="","",'E_Unit Mix'!#REF! &amp; " - " &amp; 'E_Unit Mix'!#REF! &amp; " Years")</f>
        <v>#REF!</v>
      </c>
      <c r="I27" s="1146"/>
    </row>
    <row r="28" spans="1:9" ht="15.75" customHeight="1" x14ac:dyDescent="0.25">
      <c r="A28" s="276"/>
      <c r="B28" s="682" t="e">
        <f>IF('E_Unit Mix'!#REF!="","",'E_Unit Mix'!#REF!)</f>
        <v>#REF!</v>
      </c>
      <c r="C28" s="683" t="e">
        <f>IF('E_Unit Mix'!#REF!="","",'E_Unit Mix'!#REF!)</f>
        <v>#REF!</v>
      </c>
      <c r="D28" s="683" t="e">
        <f>IF('E_Unit Mix'!#REF!="","",'E_Unit Mix'!#REF!)</f>
        <v>#REF!</v>
      </c>
      <c r="E28" s="684" t="e">
        <f>IF('E_Unit Mix'!#REF!="","",'E_Unit Mix'!#REF!)</f>
        <v>#REF!</v>
      </c>
      <c r="F28" s="685" t="e">
        <f>IF('E_Unit Mix'!#REF!="","",'E_Unit Mix'!#REF!)</f>
        <v>#REF!</v>
      </c>
      <c r="G28" s="683" t="e">
        <f>IF('E_Unit Mix'!#REF!="","",'E_Unit Mix'!#REF!)</f>
        <v>#REF!</v>
      </c>
      <c r="H28" s="1147" t="e">
        <f>IF('E_Unit Mix'!#REF!="","",'E_Unit Mix'!#REF! &amp; " - " &amp; 'E_Unit Mix'!#REF! &amp; " Years")</f>
        <v>#REF!</v>
      </c>
      <c r="I28" s="1148"/>
    </row>
    <row r="29" spans="1:9" ht="15.75" customHeight="1" x14ac:dyDescent="0.25">
      <c r="A29" s="276"/>
      <c r="B29" s="678" t="e">
        <f>IF('E_Unit Mix'!#REF!="","",'E_Unit Mix'!#REF!)</f>
        <v>#REF!</v>
      </c>
      <c r="C29" s="679" t="e">
        <f>IF('E_Unit Mix'!#REF!="","",'E_Unit Mix'!#REF!)</f>
        <v>#REF!</v>
      </c>
      <c r="D29" s="679" t="e">
        <f>IF('E_Unit Mix'!#REF!="","",'E_Unit Mix'!#REF!)</f>
        <v>#REF!</v>
      </c>
      <c r="E29" s="680" t="e">
        <f>IF('E_Unit Mix'!#REF!="","",'E_Unit Mix'!#REF!)</f>
        <v>#REF!</v>
      </c>
      <c r="F29" s="681" t="e">
        <f>IF('E_Unit Mix'!#REF!="","",'E_Unit Mix'!#REF!)</f>
        <v>#REF!</v>
      </c>
      <c r="G29" s="679" t="e">
        <f>IF('E_Unit Mix'!#REF!="","",'E_Unit Mix'!#REF!)</f>
        <v>#REF!</v>
      </c>
      <c r="H29" s="1145" t="e">
        <f>IF('E_Unit Mix'!#REF!="","",'E_Unit Mix'!#REF! &amp; " - " &amp; 'E_Unit Mix'!#REF! &amp; " Years")</f>
        <v>#REF!</v>
      </c>
      <c r="I29" s="1146"/>
    </row>
    <row r="30" spans="1:9" ht="15.75" customHeight="1" x14ac:dyDescent="0.25">
      <c r="A30" s="276"/>
      <c r="B30" s="682" t="e">
        <f>IF('E_Unit Mix'!#REF!="","",'E_Unit Mix'!#REF!)</f>
        <v>#REF!</v>
      </c>
      <c r="C30" s="683" t="e">
        <f>IF('E_Unit Mix'!#REF!="","",'E_Unit Mix'!#REF!)</f>
        <v>#REF!</v>
      </c>
      <c r="D30" s="683" t="e">
        <f>IF('E_Unit Mix'!#REF!="","",'E_Unit Mix'!#REF!)</f>
        <v>#REF!</v>
      </c>
      <c r="E30" s="684" t="e">
        <f>IF('E_Unit Mix'!#REF!="","",'E_Unit Mix'!#REF!)</f>
        <v>#REF!</v>
      </c>
      <c r="F30" s="685" t="e">
        <f>IF('E_Unit Mix'!#REF!="","",'E_Unit Mix'!#REF!)</f>
        <v>#REF!</v>
      </c>
      <c r="G30" s="683" t="e">
        <f>IF('E_Unit Mix'!#REF!="","",'E_Unit Mix'!#REF!)</f>
        <v>#REF!</v>
      </c>
      <c r="H30" s="1147" t="e">
        <f>IF('E_Unit Mix'!#REF!="","",'E_Unit Mix'!#REF! &amp; " - " &amp; 'E_Unit Mix'!#REF! &amp; " Years")</f>
        <v>#REF!</v>
      </c>
      <c r="I30" s="1148"/>
    </row>
    <row r="31" spans="1:9" ht="15.75" customHeight="1" x14ac:dyDescent="0.25">
      <c r="A31" s="276"/>
      <c r="B31" s="678" t="e">
        <f>IF('E_Unit Mix'!#REF!="","",'E_Unit Mix'!#REF!)</f>
        <v>#REF!</v>
      </c>
      <c r="C31" s="679" t="e">
        <f>IF('E_Unit Mix'!#REF!="","",'E_Unit Mix'!#REF!)</f>
        <v>#REF!</v>
      </c>
      <c r="D31" s="679" t="e">
        <f>IF('E_Unit Mix'!#REF!="","",'E_Unit Mix'!#REF!)</f>
        <v>#REF!</v>
      </c>
      <c r="E31" s="680" t="e">
        <f>IF('E_Unit Mix'!#REF!="","",'E_Unit Mix'!#REF!)</f>
        <v>#REF!</v>
      </c>
      <c r="F31" s="681" t="e">
        <f>IF('E_Unit Mix'!#REF!="","",'E_Unit Mix'!#REF!)</f>
        <v>#REF!</v>
      </c>
      <c r="G31" s="679" t="e">
        <f>IF('E_Unit Mix'!#REF!="","",'E_Unit Mix'!#REF!)</f>
        <v>#REF!</v>
      </c>
      <c r="H31" s="1145" t="e">
        <f>IF('E_Unit Mix'!#REF!="","",'E_Unit Mix'!#REF! &amp; " - " &amp; 'E_Unit Mix'!#REF! &amp; " Years")</f>
        <v>#REF!</v>
      </c>
      <c r="I31" s="1146"/>
    </row>
    <row r="32" spans="1:9" ht="15.75" customHeight="1" thickBot="1" x14ac:dyDescent="0.3">
      <c r="A32" s="276"/>
      <c r="B32" s="361" t="e">
        <f>IF('E_Unit Mix'!#REF!="","",'E_Unit Mix'!#REF!)</f>
        <v>#REF!</v>
      </c>
      <c r="C32" s="362" t="e">
        <f>IF('E_Unit Mix'!#REF!="","",'E_Unit Mix'!#REF!)</f>
        <v>#REF!</v>
      </c>
      <c r="D32" s="904" t="e">
        <f>IF('E_Unit Mix'!#REF!="","",'E_Unit Mix'!#REF!)</f>
        <v>#REF!</v>
      </c>
      <c r="E32" s="363" t="e">
        <f>IF('E_Unit Mix'!#REF!="","",'E_Unit Mix'!#REF!)</f>
        <v>#REF!</v>
      </c>
      <c r="F32" s="462" t="e">
        <f>IF('E_Unit Mix'!#REF!="","",'E_Unit Mix'!#REF!)</f>
        <v>#REF!</v>
      </c>
      <c r="G32" s="362" t="e">
        <f>IF('E_Unit Mix'!#REF!="","",'E_Unit Mix'!#REF!)</f>
        <v>#REF!</v>
      </c>
      <c r="H32" s="1150" t="e">
        <f>IF('E_Unit Mix'!#REF!="","",'E_Unit Mix'!#REF! &amp; " - " &amp; 'E_Unit Mix'!#REF! &amp; " Years")</f>
        <v>#REF!</v>
      </c>
      <c r="I32" s="1151"/>
    </row>
    <row r="33" spans="1:15" ht="15.75" customHeight="1" thickBot="1" x14ac:dyDescent="0.35">
      <c r="A33" s="276"/>
      <c r="B33" s="443" t="s">
        <v>806</v>
      </c>
      <c r="C33" s="444"/>
      <c r="D33" s="447" t="e">
        <f>SUM($D$7:$D$32)</f>
        <v>#REF!</v>
      </c>
      <c r="E33" s="443"/>
      <c r="F33" s="445">
        <f>SUMIF($F$7:$F$32,"Yes",$D$7:$D$32)</f>
        <v>0</v>
      </c>
      <c r="G33" s="446">
        <f>SUMIF($G$7:$G$32,"Yes",$D$7:$D$32)</f>
        <v>0</v>
      </c>
      <c r="H33" s="1140" t="s">
        <v>807</v>
      </c>
      <c r="I33" s="1141"/>
    </row>
    <row r="34" spans="1:15" ht="15.75" customHeight="1" x14ac:dyDescent="0.3">
      <c r="A34" s="276"/>
      <c r="B34" s="317"/>
      <c r="C34" s="318"/>
      <c r="D34" s="320"/>
      <c r="E34" s="317"/>
      <c r="F34" s="317"/>
      <c r="G34" s="320"/>
      <c r="H34" s="334" t="s">
        <v>805</v>
      </c>
      <c r="I34" s="333" t="s">
        <v>800</v>
      </c>
    </row>
    <row r="35" spans="1:15" ht="5.0999999999999996" customHeight="1" x14ac:dyDescent="0.3">
      <c r="A35" s="276"/>
      <c r="B35" s="317"/>
      <c r="C35" s="318"/>
      <c r="D35" s="319"/>
      <c r="E35" s="320"/>
      <c r="F35" s="321"/>
      <c r="G35" s="321"/>
      <c r="H35" s="330"/>
      <c r="I35" s="331"/>
    </row>
    <row r="36" spans="1:15" ht="16.5" customHeight="1" x14ac:dyDescent="0.3">
      <c r="A36" s="276"/>
      <c r="C36" s="340" t="s">
        <v>808</v>
      </c>
      <c r="D36" s="335" t="e">
        <f>IF('E_Unit Mix'!#REF!="Yes", "Yes", "N/A")</f>
        <v>#REF!</v>
      </c>
      <c r="E36" s="450" t="s">
        <v>809</v>
      </c>
      <c r="F36" s="320" t="str">
        <f>IF('E_Unit Mix'!$L$7="","Sufficient","Insufficient")</f>
        <v>Insufficient</v>
      </c>
      <c r="G36" s="321"/>
      <c r="H36" s="330" t="str" cm="1">
        <f t="array" ref="H36">IFERROR(INDEX(ps3RentalType, MATCH(0, COUNTIF($H$35:H35, ps3RentalType), 0)),"")</f>
        <v/>
      </c>
      <c r="I36" s="448" t="str">
        <f>IF(H36="","",SUMIF($H$7:$H$32,H36,$D$7:$D$32))</f>
        <v/>
      </c>
    </row>
    <row r="37" spans="1:15" ht="15.6" customHeight="1" x14ac:dyDescent="0.3">
      <c r="A37" s="276"/>
      <c r="B37" s="317"/>
      <c r="C37" s="318"/>
      <c r="D37" s="373" t="e">
        <f>IF('E_Unit Mix'!#REF!="Yes",'E_Unit Mix'!#REF!, "")</f>
        <v>#REF!</v>
      </c>
      <c r="E37" s="320"/>
      <c r="F37" s="451">
        <f>IF(F36="","",'E_Unit Mix'!S6)</f>
        <v>0</v>
      </c>
      <c r="G37" s="321"/>
      <c r="H37" s="330" t="str" cm="1">
        <f t="array" ref="H37">IFERROR(INDEX(ps3RentalType, MATCH(0, COUNTIF($H$35:H36, ps3RentalType), 0)),"")</f>
        <v/>
      </c>
      <c r="I37" s="448" t="str">
        <f>IF(H37="","",SUMIF($H$7:$H$32,H37,$D$7:$D$32))</f>
        <v/>
      </c>
    </row>
    <row r="38" spans="1:15" ht="15.75" customHeight="1" x14ac:dyDescent="0.3">
      <c r="A38" s="276"/>
      <c r="E38" s="320"/>
      <c r="F38" s="321"/>
      <c r="G38" s="321"/>
      <c r="H38" s="330" t="str" cm="1">
        <f t="array" ref="H38">IFERROR(INDEX(ps3RentalType, MATCH(0, COUNTIF($H$35:H37, ps3RentalType), 0)),"")</f>
        <v/>
      </c>
      <c r="I38" s="448" t="str">
        <f>IF(H38="","",SUMIF($H$7:$H$32,H38,$D$7:$D$32))</f>
        <v/>
      </c>
    </row>
    <row r="39" spans="1:15" ht="15.75" customHeight="1" x14ac:dyDescent="0.3">
      <c r="A39" s="276"/>
      <c r="B39" s="317"/>
      <c r="C39" s="318"/>
      <c r="E39" s="320"/>
      <c r="F39" s="321"/>
      <c r="G39" s="321"/>
      <c r="H39" s="330" t="str" cm="1">
        <f t="array" ref="H39">IFERROR(INDEX(ps3RentalType, MATCH(0, COUNTIF($H$35:H38, ps3RentalType), 0)),"")</f>
        <v/>
      </c>
      <c r="I39" s="448" t="str">
        <f>IF(H39="","",SUMIF($H$7:$H$32,H39,$D$7:$D$32))</f>
        <v/>
      </c>
    </row>
    <row r="40" spans="1:15" ht="15.75" customHeight="1" x14ac:dyDescent="0.3">
      <c r="A40" s="276"/>
      <c r="B40" s="306"/>
      <c r="C40" s="318"/>
      <c r="D40" s="306"/>
      <c r="E40" s="320"/>
      <c r="F40" s="321"/>
      <c r="G40" s="321"/>
      <c r="H40" s="332" t="str" cm="1">
        <f t="array" ref="H40">IFERROR(INDEX(ps3RentalType, MATCH(0, COUNTIF($H$35:H39, ps3RentalType), 0)),"")</f>
        <v/>
      </c>
      <c r="I40" s="449" t="str">
        <f>IF(H40="","",SUMIF($H$7:$H$32,H40,$D$7:$D$32))</f>
        <v/>
      </c>
    </row>
    <row r="41" spans="1:15" ht="15.75" customHeight="1" thickBot="1" x14ac:dyDescent="0.35">
      <c r="A41" s="276"/>
      <c r="B41" s="306"/>
      <c r="C41" s="318"/>
      <c r="D41" s="319"/>
      <c r="E41" s="319"/>
      <c r="F41" s="321"/>
      <c r="G41" s="321"/>
      <c r="H41" s="329"/>
      <c r="I41" s="329"/>
    </row>
    <row r="42" spans="1:15" ht="15.75" customHeight="1" thickTop="1" thickBot="1" x14ac:dyDescent="0.3">
      <c r="A42" s="276"/>
      <c r="B42" s="1115" t="s">
        <v>810</v>
      </c>
      <c r="C42" s="1115"/>
      <c r="D42" s="1115"/>
      <c r="E42" s="1115"/>
      <c r="F42" s="1115"/>
      <c r="G42" s="1115"/>
      <c r="H42" s="1115"/>
      <c r="I42" s="1115"/>
      <c r="J42" s="133"/>
      <c r="K42" s="133"/>
      <c r="L42" s="133"/>
      <c r="M42" s="133"/>
      <c r="N42" s="133"/>
      <c r="O42" s="133"/>
    </row>
    <row r="43" spans="1:15" ht="16.5" thickTop="1" x14ac:dyDescent="0.25">
      <c r="A43" s="276"/>
    </row>
    <row r="44" spans="1:15" ht="18.600000000000001" customHeight="1" x14ac:dyDescent="0.25">
      <c r="A44" s="276"/>
      <c r="B44" s="124" t="s">
        <v>811</v>
      </c>
    </row>
    <row r="45" spans="1:15" ht="18" customHeight="1" x14ac:dyDescent="0.25">
      <c r="A45" s="276"/>
      <c r="B45" s="336"/>
      <c r="C45" s="715" t="s">
        <v>812</v>
      </c>
      <c r="G45" s="342">
        <f>'I_Operating Pro Forma'!F4</f>
        <v>0</v>
      </c>
      <c r="I45" s="342"/>
      <c r="J45" s="337"/>
      <c r="K45" s="337"/>
      <c r="L45" s="1144"/>
      <c r="M45" s="1144"/>
    </row>
    <row r="46" spans="1:15" ht="15.75" customHeight="1" x14ac:dyDescent="0.25">
      <c r="A46" s="276"/>
      <c r="B46" s="338" t="s">
        <v>813</v>
      </c>
      <c r="C46" s="715" t="s">
        <v>814</v>
      </c>
      <c r="G46" s="342">
        <f>'I_Operating Pro Forma'!F5</f>
        <v>0</v>
      </c>
      <c r="I46" s="342"/>
      <c r="L46" s="1144"/>
      <c r="M46" s="1144"/>
      <c r="N46" s="51"/>
      <c r="O46" s="45"/>
    </row>
    <row r="47" spans="1:15" x14ac:dyDescent="0.25">
      <c r="A47" s="276"/>
      <c r="B47" s="338" t="s">
        <v>813</v>
      </c>
      <c r="C47" s="715" t="s">
        <v>815</v>
      </c>
      <c r="G47" s="342">
        <f>'I_Operating Pro Forma'!F10</f>
        <v>0</v>
      </c>
      <c r="I47" s="342"/>
      <c r="J47" s="339"/>
      <c r="K47" s="339"/>
      <c r="L47" s="1144"/>
      <c r="M47" s="1144"/>
    </row>
    <row r="48" spans="1:15" ht="15.75" customHeight="1" x14ac:dyDescent="0.25">
      <c r="A48" s="276"/>
      <c r="B48" s="340" t="s">
        <v>556</v>
      </c>
      <c r="C48" s="341" t="s">
        <v>816</v>
      </c>
      <c r="G48" s="359">
        <f>SUM(G45:G47)</f>
        <v>0</v>
      </c>
      <c r="I48" s="360"/>
      <c r="J48" s="337"/>
      <c r="K48" s="337"/>
      <c r="L48" s="1149"/>
      <c r="M48" s="1149"/>
    </row>
    <row r="49" spans="2:13" ht="4.5" customHeight="1" x14ac:dyDescent="0.25">
      <c r="B49" s="336"/>
      <c r="C49" s="125"/>
      <c r="H49" s="1144"/>
      <c r="I49" s="1144"/>
      <c r="J49" s="342"/>
      <c r="K49" s="342"/>
      <c r="L49" s="1144"/>
      <c r="M49" s="1144"/>
    </row>
    <row r="50" spans="2:13" ht="15.75" customHeight="1" x14ac:dyDescent="0.25">
      <c r="B50" s="338" t="s">
        <v>553</v>
      </c>
      <c r="C50" s="715" t="s">
        <v>653</v>
      </c>
      <c r="E50" s="358">
        <f>'I_Operating Pro Forma'!C7</f>
        <v>0.08</v>
      </c>
      <c r="G50" s="342">
        <f>-'I_Operating Pro Forma'!F7</f>
        <v>0</v>
      </c>
      <c r="I50" s="342"/>
      <c r="K50" s="337"/>
      <c r="L50" s="1144"/>
      <c r="M50" s="1144"/>
    </row>
    <row r="51" spans="2:13" x14ac:dyDescent="0.25">
      <c r="B51" s="338" t="s">
        <v>553</v>
      </c>
      <c r="C51" s="715" t="s">
        <v>656</v>
      </c>
      <c r="E51" s="358">
        <f>'I_Operating Pro Forma'!C11</f>
        <v>1</v>
      </c>
      <c r="G51" s="342">
        <f>-'I_Operating Pro Forma'!F11</f>
        <v>0</v>
      </c>
      <c r="H51" s="342"/>
      <c r="I51" s="342"/>
      <c r="K51" s="339"/>
      <c r="L51" s="1144"/>
      <c r="M51" s="1144"/>
    </row>
    <row r="52" spans="2:13" ht="15.75" customHeight="1" x14ac:dyDescent="0.25">
      <c r="B52" s="340" t="s">
        <v>556</v>
      </c>
      <c r="C52" s="341" t="s">
        <v>817</v>
      </c>
      <c r="G52" s="359">
        <f>G48-SUM(G50:G51)</f>
        <v>0</v>
      </c>
      <c r="I52" s="360"/>
      <c r="K52" s="337"/>
      <c r="L52" s="1149"/>
      <c r="M52" s="1149"/>
    </row>
    <row r="53" spans="2:13" ht="4.5" customHeight="1" x14ac:dyDescent="0.25">
      <c r="B53" s="340"/>
      <c r="C53" s="341"/>
      <c r="G53" s="721"/>
      <c r="I53" s="337"/>
      <c r="K53" s="337"/>
      <c r="L53" s="721"/>
      <c r="M53" s="721"/>
    </row>
    <row r="54" spans="2:13" x14ac:dyDescent="0.25">
      <c r="B54" s="124" t="s">
        <v>818</v>
      </c>
      <c r="G54" s="720"/>
      <c r="H54" s="343" t="s">
        <v>819</v>
      </c>
    </row>
    <row r="55" spans="2:13" ht="15.75" customHeight="1" x14ac:dyDescent="0.25">
      <c r="B55" s="338" t="s">
        <v>553</v>
      </c>
      <c r="C55" s="715" t="s">
        <v>660</v>
      </c>
      <c r="E55" s="374" t="e">
        <f>IF('E_Unit Mix'!#REF!&gt;0,G55/'E_Unit Mix'!#REF!,"")</f>
        <v>#REF!</v>
      </c>
      <c r="F55" s="715" t="s">
        <v>820</v>
      </c>
      <c r="G55" s="342">
        <f>'I_Operating Pro Forma'!F15</f>
        <v>0</v>
      </c>
      <c r="H55" s="344">
        <f>IF(G$52&gt;0,G55/G$52,0)</f>
        <v>0</v>
      </c>
    </row>
    <row r="56" spans="2:13" ht="15.75" customHeight="1" x14ac:dyDescent="0.25">
      <c r="B56" s="338" t="s">
        <v>553</v>
      </c>
      <c r="C56" s="715" t="s">
        <v>659</v>
      </c>
      <c r="E56" s="374" t="e">
        <f>IF('E_Unit Mix'!#REF!&gt;0,G56/'E_Unit Mix'!#REF!,"")</f>
        <v>#REF!</v>
      </c>
      <c r="F56" s="715" t="s">
        <v>820</v>
      </c>
      <c r="G56" s="342">
        <f>'I_Operating Pro Forma'!F14</f>
        <v>0</v>
      </c>
      <c r="H56" s="344">
        <f t="shared" ref="H56:H63" si="0">IF(G$52&gt;0,G56/G$52,0)</f>
        <v>0</v>
      </c>
    </row>
    <row r="57" spans="2:13" x14ac:dyDescent="0.25">
      <c r="B57" s="338" t="s">
        <v>553</v>
      </c>
      <c r="C57" s="715" t="s">
        <v>661</v>
      </c>
      <c r="E57" s="374" t="e">
        <f>IF('E_Unit Mix'!#REF!&gt;0,G57/'E_Unit Mix'!#REF!,"")</f>
        <v>#REF!</v>
      </c>
      <c r="F57" s="715" t="s">
        <v>820</v>
      </c>
      <c r="G57" s="342">
        <f>'I_Operating Pro Forma'!F16</f>
        <v>0</v>
      </c>
      <c r="H57" s="344">
        <f t="shared" si="0"/>
        <v>0</v>
      </c>
      <c r="K57" s="337"/>
    </row>
    <row r="58" spans="2:13" ht="15.75" customHeight="1" x14ac:dyDescent="0.25">
      <c r="B58" s="338" t="s">
        <v>553</v>
      </c>
      <c r="C58" s="715" t="s">
        <v>662</v>
      </c>
      <c r="E58" s="374" t="e">
        <f>IF('E_Unit Mix'!#REF!&gt;0,G58/'E_Unit Mix'!#REF!,"")</f>
        <v>#REF!</v>
      </c>
      <c r="F58" s="715" t="s">
        <v>820</v>
      </c>
      <c r="G58" s="342">
        <f>'I_Operating Pro Forma'!F17</f>
        <v>0</v>
      </c>
      <c r="H58" s="344">
        <f t="shared" si="0"/>
        <v>0</v>
      </c>
      <c r="K58" s="337"/>
    </row>
    <row r="59" spans="2:13" ht="15.75" customHeight="1" x14ac:dyDescent="0.25">
      <c r="B59" s="338" t="s">
        <v>553</v>
      </c>
      <c r="C59" s="715" t="s">
        <v>663</v>
      </c>
      <c r="E59" s="374" t="e">
        <f>IF('E_Unit Mix'!#REF!&gt;0,G59/'E_Unit Mix'!#REF!,"")</f>
        <v>#REF!</v>
      </c>
      <c r="F59" s="715" t="s">
        <v>820</v>
      </c>
      <c r="G59" s="342">
        <f>'I_Operating Pro Forma'!F18</f>
        <v>0</v>
      </c>
      <c r="H59" s="344">
        <f t="shared" si="0"/>
        <v>0</v>
      </c>
      <c r="K59" s="337"/>
    </row>
    <row r="60" spans="2:13" x14ac:dyDescent="0.25">
      <c r="B60" s="338" t="s">
        <v>553</v>
      </c>
      <c r="C60" s="715" t="s">
        <v>664</v>
      </c>
      <c r="E60" s="374" t="e">
        <f>IF('E_Unit Mix'!#REF!&gt;0,G60/'E_Unit Mix'!#REF!,"")</f>
        <v>#REF!</v>
      </c>
      <c r="F60" s="715" t="s">
        <v>820</v>
      </c>
      <c r="G60" s="342">
        <f>'I_Operating Pro Forma'!F19</f>
        <v>0</v>
      </c>
      <c r="H60" s="344">
        <f t="shared" si="0"/>
        <v>0</v>
      </c>
      <c r="K60" s="337"/>
    </row>
    <row r="61" spans="2:13" ht="15.75" customHeight="1" x14ac:dyDescent="0.25">
      <c r="B61" s="338" t="s">
        <v>553</v>
      </c>
      <c r="C61" s="715" t="s">
        <v>821</v>
      </c>
      <c r="E61" s="374" t="e">
        <f>IF('E_Unit Mix'!#REF!&gt;0,G61/'E_Unit Mix'!#REF!,"")</f>
        <v>#REF!</v>
      </c>
      <c r="F61" s="715" t="s">
        <v>820</v>
      </c>
      <c r="G61" s="342">
        <f>'I_Operating Pro Forma'!F20</f>
        <v>0</v>
      </c>
      <c r="H61" s="344">
        <f t="shared" si="0"/>
        <v>0</v>
      </c>
      <c r="K61" s="337"/>
    </row>
    <row r="62" spans="2:13" ht="15.75" customHeight="1" x14ac:dyDescent="0.25">
      <c r="B62" s="338" t="s">
        <v>553</v>
      </c>
      <c r="C62" s="715" t="s">
        <v>822</v>
      </c>
      <c r="E62" s="374" t="e">
        <f>IF('E_Unit Mix'!#REF!&gt;0,G62/'E_Unit Mix'!#REF!,"")</f>
        <v>#REF!</v>
      </c>
      <c r="F62" s="715" t="s">
        <v>820</v>
      </c>
      <c r="G62" s="342">
        <f>'I_Operating Pro Forma'!F21</f>
        <v>0</v>
      </c>
      <c r="H62" s="344">
        <f t="shared" si="0"/>
        <v>0</v>
      </c>
      <c r="K62" s="337"/>
    </row>
    <row r="63" spans="2:13" ht="15.75" customHeight="1" x14ac:dyDescent="0.25">
      <c r="B63" s="338" t="s">
        <v>553</v>
      </c>
      <c r="C63" s="715" t="s">
        <v>823</v>
      </c>
      <c r="E63" s="374" t="e">
        <f>IF('E_Unit Mix'!#REF!&gt;0,G63/'E_Unit Mix'!#REF!,"")</f>
        <v>#REF!</v>
      </c>
      <c r="F63" s="715" t="s">
        <v>820</v>
      </c>
      <c r="G63" s="342">
        <f>'I_Operating Pro Forma'!F22</f>
        <v>0</v>
      </c>
      <c r="H63" s="344">
        <f t="shared" si="0"/>
        <v>0</v>
      </c>
      <c r="K63" s="339"/>
    </row>
    <row r="64" spans="2:13" ht="4.5" customHeight="1" x14ac:dyDescent="0.25">
      <c r="B64" s="338"/>
      <c r="C64" s="715"/>
      <c r="E64" s="374"/>
      <c r="F64" s="715"/>
      <c r="G64" s="720"/>
      <c r="H64" s="345" t="s">
        <v>824</v>
      </c>
      <c r="K64" s="339"/>
    </row>
    <row r="65" spans="2:14" ht="15.75" customHeight="1" x14ac:dyDescent="0.25">
      <c r="B65" s="338" t="s">
        <v>553</v>
      </c>
      <c r="C65" s="341" t="s">
        <v>825</v>
      </c>
      <c r="D65" s="346"/>
      <c r="E65" s="375" t="e">
        <f>IF('E_Unit Mix'!#REF!&gt;0,G65/'E_Unit Mix'!#REF!,"")</f>
        <v>#REF!</v>
      </c>
      <c r="F65" s="341" t="s">
        <v>820</v>
      </c>
      <c r="G65" s="359">
        <f>SUM(G55:G63)</f>
        <v>0</v>
      </c>
      <c r="H65" s="347">
        <f>SUM(H55:H63)</f>
        <v>0</v>
      </c>
      <c r="K65" s="339"/>
    </row>
    <row r="66" spans="2:14" ht="4.5" customHeight="1" x14ac:dyDescent="0.25">
      <c r="B66" s="338"/>
      <c r="C66" s="341"/>
      <c r="D66" s="346"/>
      <c r="E66" s="346"/>
      <c r="G66" s="121"/>
      <c r="K66" s="339"/>
      <c r="L66" s="1144"/>
      <c r="M66" s="1144"/>
      <c r="N66" s="348"/>
    </row>
    <row r="67" spans="2:14" ht="15.75" customHeight="1" x14ac:dyDescent="0.25">
      <c r="B67" s="340" t="s">
        <v>556</v>
      </c>
      <c r="C67" s="126" t="s">
        <v>826</v>
      </c>
      <c r="F67" s="337"/>
      <c r="G67" s="337">
        <f>G52-G65</f>
        <v>0</v>
      </c>
      <c r="H67" s="349"/>
    </row>
    <row r="68" spans="2:14" ht="15.75" customHeight="1" x14ac:dyDescent="0.25">
      <c r="B68" s="125"/>
      <c r="D68" s="125"/>
      <c r="E68" s="125"/>
      <c r="F68" s="350"/>
      <c r="G68" s="720"/>
      <c r="H68" s="343" t="s">
        <v>678</v>
      </c>
    </row>
    <row r="69" spans="2:14" ht="15.75" customHeight="1" x14ac:dyDescent="0.25">
      <c r="B69" s="351" t="s">
        <v>553</v>
      </c>
      <c r="C69" s="126" t="s">
        <v>827</v>
      </c>
      <c r="D69" s="125"/>
      <c r="E69" s="125"/>
      <c r="F69" s="715" t="s">
        <v>828</v>
      </c>
      <c r="G69" s="342" t="e">
        <f>-'I_Operating Pro Forma'!F28</f>
        <v>#REF!</v>
      </c>
      <c r="H69" s="352" t="e">
        <f>IF(G69=0,"N/A",IF(G69="CF","N/A",IF(G69="25% CF","N/A",$G$67/G69)))</f>
        <v>#REF!</v>
      </c>
    </row>
    <row r="70" spans="2:14" ht="15.75" customHeight="1" x14ac:dyDescent="0.25">
      <c r="B70" s="125"/>
      <c r="D70" s="125"/>
      <c r="E70" s="125"/>
      <c r="F70" s="715" t="s">
        <v>829</v>
      </c>
      <c r="G70" s="342" t="e">
        <f>-'I_Operating Pro Forma'!F29</f>
        <v>#REF!</v>
      </c>
      <c r="H70" s="352" t="e">
        <f t="shared" ref="H70:H73" si="1">IF(G70=0,"N/A",IF(G70="CF","N/A",IF(G70="25% CF","N/A",$G$67/G70)))</f>
        <v>#REF!</v>
      </c>
    </row>
    <row r="71" spans="2:14" ht="15.75" customHeight="1" x14ac:dyDescent="0.25">
      <c r="B71" s="125"/>
      <c r="D71" s="125"/>
      <c r="E71" s="125"/>
      <c r="F71" s="715" t="s">
        <v>830</v>
      </c>
      <c r="G71" s="342" t="e">
        <f>-'I_Operating Pro Forma'!F30</f>
        <v>#REF!</v>
      </c>
      <c r="H71" s="352" t="e">
        <f t="shared" si="1"/>
        <v>#REF!</v>
      </c>
    </row>
    <row r="72" spans="2:14" ht="15.75" customHeight="1" x14ac:dyDescent="0.25">
      <c r="B72" s="125"/>
      <c r="D72" s="125"/>
      <c r="E72" s="125"/>
      <c r="F72" s="353" t="s">
        <v>831</v>
      </c>
      <c r="G72" s="342" t="e">
        <f>-'I_Operating Pro Forma'!F31</f>
        <v>#REF!</v>
      </c>
      <c r="H72" s="352" t="e">
        <f t="shared" si="1"/>
        <v>#REF!</v>
      </c>
    </row>
    <row r="73" spans="2:14" ht="15.75" customHeight="1" x14ac:dyDescent="0.25">
      <c r="B73" s="125"/>
      <c r="D73" s="125"/>
      <c r="E73" s="125"/>
      <c r="F73" s="353" t="s">
        <v>832</v>
      </c>
      <c r="G73" s="342" t="e">
        <f>-'I_Operating Pro Forma'!F32</f>
        <v>#REF!</v>
      </c>
      <c r="H73" s="352" t="e">
        <f t="shared" si="1"/>
        <v>#REF!</v>
      </c>
    </row>
    <row r="74" spans="2:14" ht="15.75" customHeight="1" x14ac:dyDescent="0.25">
      <c r="B74" s="125"/>
      <c r="D74" s="125"/>
      <c r="E74" s="125"/>
      <c r="F74" s="353"/>
      <c r="G74" s="720"/>
      <c r="H74" s="354" t="s">
        <v>824</v>
      </c>
    </row>
    <row r="75" spans="2:14" ht="15.75" customHeight="1" x14ac:dyDescent="0.25">
      <c r="B75" s="355" t="s">
        <v>833</v>
      </c>
      <c r="C75" s="341" t="s">
        <v>834</v>
      </c>
      <c r="D75" s="125"/>
      <c r="E75" s="125"/>
      <c r="F75" s="356"/>
      <c r="G75" s="359" t="e">
        <f>SUM(G69:G73)</f>
        <v>#REF!</v>
      </c>
      <c r="H75" s="357" t="e">
        <f>IF(G75=0,"N/A",G67/G75)</f>
        <v>#REF!</v>
      </c>
    </row>
    <row r="76" spans="2:14" ht="15.75" customHeight="1" x14ac:dyDescent="0.25">
      <c r="B76" s="355"/>
      <c r="C76" s="126"/>
      <c r="D76" s="125"/>
      <c r="E76" s="125"/>
      <c r="F76" s="337"/>
      <c r="G76" s="720"/>
      <c r="J76" s="337"/>
    </row>
    <row r="77" spans="2:14" ht="15.75" customHeight="1" x14ac:dyDescent="0.25">
      <c r="B77" s="340" t="s">
        <v>556</v>
      </c>
      <c r="C77" s="126" t="s">
        <v>835</v>
      </c>
      <c r="D77" s="125"/>
      <c r="E77" s="125"/>
      <c r="F77" s="337"/>
      <c r="G77" s="337" t="e">
        <f>G67-G75</f>
        <v>#REF!</v>
      </c>
      <c r="J77" s="337"/>
    </row>
  </sheetData>
  <sheetProtection formatRows="0"/>
  <customSheetViews>
    <customSheetView guid="{27CD3F9E-A8F8-459C-9542-E3A25AF49F0F}" colorId="22" showPageBreaks="1" showGridLines="0" fitToPage="1" printArea="1" hiddenRows="1" view="pageBreakPreview" topLeftCell="A63">
      <selection activeCell="I88" sqref="I88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1" orientation="portrait" r:id="rId1"/>
      <headerFooter alignWithMargins="0"/>
    </customSheetView>
    <customSheetView guid="{DA068714-31DE-453E-8066-83B45426A1B0}"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2" orientation="portrait" r:id="rId2"/>
      <headerFooter alignWithMargins="0"/>
    </customSheetView>
    <customSheetView guid="{11E1F5E4-CB48-4800-8BCA-5A4C7651C477}"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2" orientation="portrait" r:id="rId3"/>
      <headerFooter alignWithMargins="0"/>
    </customSheetView>
    <customSheetView guid="{996927AF-2CA0-4EA7-84FB-22D43C3670BC}" colorId="22" showPageBreaks="1" showGridLines="0" fitToPage="1" printArea="1" hiddenRows="1" state="hidden" view="pageBreakPreview">
      <selection activeCell="R16" sqref="R16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1" orientation="portrait" r:id="rId4"/>
      <headerFooter alignWithMargins="0"/>
    </customSheetView>
  </customSheetViews>
  <mergeCells count="48">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L66:M66"/>
    <mergeCell ref="L50:M50"/>
    <mergeCell ref="L51:M51"/>
    <mergeCell ref="L52:M52"/>
    <mergeCell ref="L46:M46"/>
    <mergeCell ref="L47:M47"/>
    <mergeCell ref="L48:M48"/>
    <mergeCell ref="L49:M49"/>
    <mergeCell ref="H33:I33"/>
    <mergeCell ref="G5:G6"/>
    <mergeCell ref="L45:M45"/>
    <mergeCell ref="B42:I42"/>
    <mergeCell ref="H49:I49"/>
    <mergeCell ref="H7:I7"/>
    <mergeCell ref="H9:I9"/>
    <mergeCell ref="H8:I8"/>
    <mergeCell ref="H10:I10"/>
    <mergeCell ref="H11:I11"/>
    <mergeCell ref="H12:I12"/>
    <mergeCell ref="H13:I13"/>
    <mergeCell ref="H14:I14"/>
    <mergeCell ref="H15:I15"/>
    <mergeCell ref="H16:I16"/>
    <mergeCell ref="H17:I17"/>
    <mergeCell ref="B2:I2"/>
    <mergeCell ref="B5:B6"/>
    <mergeCell ref="C5:C6"/>
    <mergeCell ref="D5:D6"/>
    <mergeCell ref="F5:F6"/>
    <mergeCell ref="E5:E6"/>
    <mergeCell ref="H5:I5"/>
    <mergeCell ref="F4:I4"/>
    <mergeCell ref="B4:E4"/>
  </mergeCells>
  <conditionalFormatting sqref="F48 E49">
    <cfRule type="cellIs" dxfId="33" priority="18" operator="equal">
      <formula>"Within Limit"</formula>
    </cfRule>
    <cfRule type="cellIs" dxfId="32" priority="19" operator="equal">
      <formula>"Over Limit"</formula>
    </cfRule>
  </conditionalFormatting>
  <conditionalFormatting sqref="H49:I49">
    <cfRule type="cellIs" dxfId="31" priority="2" operator="equal">
      <formula>"Within Limit"</formula>
    </cfRule>
    <cfRule type="cellIs" dxfId="30" priority="3" operator="equal">
      <formula>"Over Limit"</formula>
    </cfRule>
  </conditionalFormatting>
  <conditionalFormatting sqref="I47">
    <cfRule type="cellIs" dxfId="29" priority="10" operator="equal">
      <formula>"EXCEEDS LIMITS"</formula>
    </cfRule>
    <cfRule type="cellIs" dxfId="28" priority="11" operator="equal">
      <formula>"WITHIN LIMITS"</formula>
    </cfRule>
    <cfRule type="cellIs" dxfId="27" priority="12" operator="equal">
      <formula>"Exceeds Limit"</formula>
    </cfRule>
    <cfRule type="cellIs" dxfId="26" priority="13" operator="equal">
      <formula>"Within Limit"</formula>
    </cfRule>
    <cfRule type="cellIs" dxfId="25" priority="14" operator="equal">
      <formula>"Over Limit"</formula>
    </cfRule>
  </conditionalFormatting>
  <printOptions horizontalCentered="1"/>
  <pageMargins left="0.35" right="0.35" top="0.35" bottom="0.35" header="0.2" footer="0.2"/>
  <pageSetup scale="63" orientation="portrait" r:id="rId5"/>
  <headerFooter>
    <oddFooter>&amp;L&amp;6&amp;F&amp;C&amp;8Page &amp;P&amp;R&amp;6Print Date: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0FB4-AB10-42C0-8C49-4A80DFC5D75A}">
  <sheetPr codeName="Sheet16">
    <pageSetUpPr fitToPage="1"/>
  </sheetPr>
  <dimension ref="A1:O30"/>
  <sheetViews>
    <sheetView showGridLines="0" defaultGridColor="0" view="pageBreakPreview" colorId="22" zoomScaleNormal="80" zoomScaleSheetLayoutView="100" workbookViewId="0">
      <selection activeCell="B1" sqref="B1"/>
    </sheetView>
  </sheetViews>
  <sheetFormatPr defaultColWidth="12.42578125" defaultRowHeight="15.75" customHeight="1" outlineLevelRow="1" x14ac:dyDescent="0.25"/>
  <cols>
    <col min="1" max="1" width="3.5703125" style="123" customWidth="1"/>
    <col min="2" max="2" width="16.140625" style="123" customWidth="1"/>
    <col min="3" max="3" width="12" style="123" customWidth="1"/>
    <col min="4" max="4" width="11.85546875" style="123" customWidth="1"/>
    <col min="5" max="5" width="16.85546875" style="123" customWidth="1"/>
    <col min="6" max="6" width="8.5703125" style="123" customWidth="1"/>
    <col min="7" max="7" width="16.85546875" style="123" customWidth="1"/>
    <col min="8" max="8" width="20.5703125" style="123" customWidth="1"/>
    <col min="9" max="9" width="16.85546875" style="123" customWidth="1"/>
    <col min="10" max="16384" width="12.42578125" style="123"/>
  </cols>
  <sheetData>
    <row r="1" spans="1:15" ht="5.0999999999999996" customHeight="1" thickBot="1" x14ac:dyDescent="0.3">
      <c r="B1" s="121"/>
      <c r="C1" s="122"/>
    </row>
    <row r="2" spans="1:15" ht="15.75" customHeight="1" thickTop="1" thickBot="1" x14ac:dyDescent="0.3">
      <c r="A2" s="276"/>
      <c r="B2" s="1115" t="s">
        <v>836</v>
      </c>
      <c r="C2" s="1115"/>
      <c r="D2" s="1115"/>
      <c r="E2" s="1115"/>
      <c r="F2" s="1115"/>
      <c r="G2" s="1115"/>
      <c r="H2" s="1115"/>
      <c r="I2" s="1115"/>
      <c r="O2"/>
    </row>
    <row r="3" spans="1:15" ht="3.95" customHeight="1" thickTop="1" x14ac:dyDescent="0.25">
      <c r="A3" s="276"/>
      <c r="B3" s="136"/>
      <c r="C3" s="136"/>
      <c r="D3" s="136"/>
      <c r="E3" s="136"/>
      <c r="F3" s="136"/>
      <c r="G3" s="136"/>
      <c r="H3" s="136"/>
      <c r="I3" s="136"/>
      <c r="O3"/>
    </row>
    <row r="4" spans="1:15" ht="18.600000000000001" customHeight="1" x14ac:dyDescent="0.25">
      <c r="A4" s="276"/>
      <c r="B4" s="52" t="s">
        <v>29</v>
      </c>
      <c r="C4" s="712" t="str">
        <f>IF('A_Description and Fund Request'!C5="","",'A_Description and Fund Request'!C5)</f>
        <v/>
      </c>
      <c r="H4" s="157"/>
      <c r="I4"/>
    </row>
    <row r="5" spans="1:15" ht="18" customHeight="1" x14ac:dyDescent="0.25">
      <c r="A5" s="276"/>
      <c r="B5" s="52" t="s">
        <v>714</v>
      </c>
      <c r="C5" s="712" t="e">
        <f>IF('E_Unit Mix'!#REF!=0,"",'E_Unit Mix'!#REF!)</f>
        <v>#REF!</v>
      </c>
      <c r="E5" s="52" t="s">
        <v>837</v>
      </c>
      <c r="F5" s="467"/>
      <c r="G5" s="474" t="e">
        <f>IF(ISBLANK('E_Unit Mix'!#REF!),"No",'E_Unit Mix'!#REF!)</f>
        <v>#REF!</v>
      </c>
      <c r="H5" s="468"/>
      <c r="I5"/>
    </row>
    <row r="6" spans="1:15" ht="15.75" customHeight="1" x14ac:dyDescent="0.25">
      <c r="A6" s="276"/>
      <c r="B6" s="157"/>
      <c r="C6" s="157"/>
      <c r="D6" s="157"/>
      <c r="E6" s="157"/>
      <c r="F6" s="157"/>
      <c r="G6" s="157"/>
      <c r="H6" s="157"/>
      <c r="I6"/>
    </row>
    <row r="7" spans="1:15" ht="15.75" customHeight="1" x14ac:dyDescent="0.25">
      <c r="A7" s="276"/>
      <c r="B7" s="1164" t="s">
        <v>838</v>
      </c>
      <c r="C7" s="1164"/>
      <c r="D7" s="1164"/>
      <c r="E7" s="1164"/>
      <c r="F7" s="1164"/>
      <c r="G7" s="1164"/>
      <c r="H7" s="1162" t="s">
        <v>839</v>
      </c>
      <c r="I7" s="1163"/>
      <c r="J7" s="45"/>
    </row>
    <row r="8" spans="1:15" ht="18" customHeight="1" x14ac:dyDescent="0.25">
      <c r="A8" s="276"/>
      <c r="B8" s="480" t="s">
        <v>314</v>
      </c>
      <c r="C8" s="1157" t="s">
        <v>840</v>
      </c>
      <c r="D8" s="1157"/>
      <c r="E8" s="1157" t="s">
        <v>841</v>
      </c>
      <c r="F8" s="1157"/>
      <c r="G8" s="722" t="s">
        <v>513</v>
      </c>
      <c r="H8" s="479" t="s">
        <v>842</v>
      </c>
      <c r="I8" s="905">
        <f>F_Sources_Uses!E61</f>
        <v>0</v>
      </c>
    </row>
    <row r="9" spans="1:15" x14ac:dyDescent="0.25">
      <c r="A9" s="276"/>
      <c r="B9" s="473">
        <f>B_Site!D7</f>
        <v>0</v>
      </c>
      <c r="C9" s="1158" t="e">
        <f>'PPA ps2'!C63</f>
        <v>#REF!</v>
      </c>
      <c r="D9" s="1159"/>
      <c r="E9" s="1160" t="e">
        <f>IF('PPA ps2'!E92=0,"",C9/'PPA ps2'!E92)</f>
        <v>#REF!</v>
      </c>
      <c r="F9" s="1161"/>
      <c r="G9" s="472" t="e">
        <f>F_Sources_Uses!#REF!</f>
        <v>#REF!</v>
      </c>
      <c r="H9" s="478" t="s">
        <v>544</v>
      </c>
      <c r="I9" s="488" t="e">
        <f>F_Sources_Uses!E62</f>
        <v>#DIV/0!</v>
      </c>
    </row>
    <row r="10" spans="1:15" ht="15.75" customHeight="1" x14ac:dyDescent="0.25">
      <c r="A10" s="276"/>
      <c r="B10" s="463"/>
      <c r="C10" s="464"/>
      <c r="D10" s="465"/>
      <c r="E10" s="466"/>
      <c r="F10" s="463"/>
      <c r="G10" s="470"/>
      <c r="H10" s="478" t="s">
        <v>843</v>
      </c>
      <c r="I10" s="477" t="str">
        <f>F_Sources_Uses!E63</f>
        <v/>
      </c>
    </row>
    <row r="11" spans="1:15" ht="15.75" customHeight="1" x14ac:dyDescent="0.25">
      <c r="B11" s="288"/>
      <c r="C11" s="291"/>
      <c r="D11" s="290"/>
      <c r="E11" s="288"/>
      <c r="F11" s="287"/>
      <c r="G11" s="288"/>
      <c r="H11" s="475" t="s">
        <v>546</v>
      </c>
      <c r="I11" s="476" t="e">
        <f>F_Sources_Uses!E64</f>
        <v>#DIV/0!</v>
      </c>
    </row>
    <row r="12" spans="1:15" ht="15.75" customHeight="1" outlineLevel="1" x14ac:dyDescent="0.25">
      <c r="B12" s="56" t="s">
        <v>844</v>
      </c>
      <c r="C12" s="56"/>
      <c r="D12" s="289"/>
      <c r="E12" s="289"/>
      <c r="F12" s="287"/>
      <c r="G12" s="287"/>
      <c r="H12" s="287"/>
    </row>
    <row r="13" spans="1:15" ht="39.6" customHeight="1" outlineLevel="1" x14ac:dyDescent="0.25">
      <c r="B13" s="1152" t="s">
        <v>845</v>
      </c>
      <c r="C13" s="1153"/>
      <c r="D13" s="1153"/>
      <c r="E13" s="1153"/>
      <c r="F13" s="1153"/>
      <c r="G13" s="1153"/>
      <c r="H13" s="1153"/>
      <c r="I13" s="1154"/>
    </row>
    <row r="14" spans="1:15" ht="15.75" customHeight="1" x14ac:dyDescent="0.25">
      <c r="B14" s="288"/>
      <c r="C14" s="288"/>
      <c r="D14" s="288"/>
      <c r="E14" s="288"/>
      <c r="F14" s="288"/>
      <c r="G14" s="288"/>
      <c r="H14" s="288"/>
    </row>
    <row r="15" spans="1:15" ht="15.75" customHeight="1" outlineLevel="1" x14ac:dyDescent="0.25">
      <c r="B15" s="56" t="s">
        <v>846</v>
      </c>
      <c r="C15" s="56"/>
      <c r="D15" s="307"/>
      <c r="E15" s="288"/>
      <c r="F15" s="287"/>
      <c r="G15" s="287"/>
      <c r="H15" s="287"/>
    </row>
    <row r="16" spans="1:15" ht="60" customHeight="1" outlineLevel="1" x14ac:dyDescent="0.25">
      <c r="B16" s="1152" t="s">
        <v>847</v>
      </c>
      <c r="C16" s="1153"/>
      <c r="D16" s="1153"/>
      <c r="E16" s="1153"/>
      <c r="F16" s="1153"/>
      <c r="G16" s="1153"/>
      <c r="H16" s="1153"/>
      <c r="I16" s="1154"/>
    </row>
    <row r="17" spans="2:9" ht="15.75" customHeight="1" x14ac:dyDescent="0.25">
      <c r="B17" s="157"/>
      <c r="C17" s="157"/>
      <c r="D17" s="157"/>
      <c r="E17" s="157"/>
      <c r="F17" s="157"/>
      <c r="G17" s="157"/>
      <c r="H17" s="157"/>
    </row>
    <row r="18" spans="2:9" ht="15.75" customHeight="1" outlineLevel="1" x14ac:dyDescent="0.25">
      <c r="B18" s="56" t="s">
        <v>848</v>
      </c>
      <c r="C18" s="56"/>
      <c r="D18" s="286"/>
      <c r="E18" s="288"/>
      <c r="F18" s="287"/>
      <c r="G18" s="287"/>
      <c r="H18" s="287"/>
    </row>
    <row r="19" spans="2:9" ht="61.5" customHeight="1" outlineLevel="1" x14ac:dyDescent="0.25">
      <c r="B19" s="1152" t="s">
        <v>849</v>
      </c>
      <c r="C19" s="1153"/>
      <c r="D19" s="1153"/>
      <c r="E19" s="1153"/>
      <c r="F19" s="1153"/>
      <c r="G19" s="1153"/>
      <c r="H19" s="1153"/>
      <c r="I19" s="1154"/>
    </row>
    <row r="20" spans="2:9" ht="15.75" customHeight="1" thickBot="1" x14ac:dyDescent="0.3">
      <c r="B20" s="157"/>
      <c r="C20" s="157"/>
      <c r="D20" s="157"/>
      <c r="E20" s="157"/>
      <c r="F20" s="157"/>
      <c r="G20" s="157"/>
      <c r="H20" s="157"/>
    </row>
    <row r="21" spans="2:9" ht="15.75" customHeight="1" thickBot="1" x14ac:dyDescent="0.3">
      <c r="B21" s="56" t="s">
        <v>850</v>
      </c>
      <c r="C21" s="56"/>
      <c r="D21" s="340" t="s">
        <v>851</v>
      </c>
      <c r="E21" s="469"/>
      <c r="F21" s="340" t="s">
        <v>852</v>
      </c>
      <c r="G21" s="469"/>
      <c r="H21" s="340" t="s">
        <v>853</v>
      </c>
      <c r="I21" s="469"/>
    </row>
    <row r="22" spans="2:9" ht="62.1" customHeight="1" x14ac:dyDescent="0.25">
      <c r="B22" s="1152" t="s">
        <v>854</v>
      </c>
      <c r="C22" s="1153"/>
      <c r="D22" s="1153"/>
      <c r="E22" s="1155"/>
      <c r="F22" s="1153"/>
      <c r="G22" s="1155"/>
      <c r="H22" s="1153"/>
      <c r="I22" s="1156"/>
    </row>
    <row r="27" spans="2:9" ht="15.75" customHeight="1" x14ac:dyDescent="0.25">
      <c r="B27" s="308"/>
      <c r="C27" s="308"/>
      <c r="D27" s="308"/>
      <c r="E27" s="308"/>
      <c r="F27" s="308"/>
      <c r="G27" s="308"/>
      <c r="H27" s="308"/>
    </row>
    <row r="28" spans="2:9" ht="15.75" customHeight="1" x14ac:dyDescent="0.25">
      <c r="B28" s="123" t="s">
        <v>855</v>
      </c>
    </row>
    <row r="29" spans="2:9" ht="15.75" customHeight="1" x14ac:dyDescent="0.25">
      <c r="B29" s="123" t="s">
        <v>856</v>
      </c>
    </row>
    <row r="30" spans="2:9" ht="15.75" customHeight="1" x14ac:dyDescent="0.25">
      <c r="B30" s="123" t="s">
        <v>857</v>
      </c>
    </row>
  </sheetData>
  <sheetProtection formatRows="0"/>
  <mergeCells count="11">
    <mergeCell ref="B13:I13"/>
    <mergeCell ref="B16:I16"/>
    <mergeCell ref="B19:I19"/>
    <mergeCell ref="B22:I22"/>
    <mergeCell ref="B2:I2"/>
    <mergeCell ref="C8:D8"/>
    <mergeCell ref="E8:F8"/>
    <mergeCell ref="C9:D9"/>
    <mergeCell ref="E9:F9"/>
    <mergeCell ref="H7:I7"/>
    <mergeCell ref="B7:G7"/>
  </mergeCells>
  <conditionalFormatting sqref="B27:H27">
    <cfRule type="cellIs" dxfId="24" priority="11" stopIfTrue="1" operator="equal">
      <formula>IF($H$15,"Exceeds Limit")</formula>
    </cfRule>
  </conditionalFormatting>
  <conditionalFormatting sqref="D12">
    <cfRule type="cellIs" dxfId="23" priority="8" operator="equal">
      <formula>"Within Limit"</formula>
    </cfRule>
    <cfRule type="cellIs" dxfId="22" priority="9" operator="equal">
      <formula>"Over Limit"</formula>
    </cfRule>
  </conditionalFormatting>
  <conditionalFormatting sqref="E15">
    <cfRule type="cellIs" dxfId="21" priority="18" operator="equal">
      <formula>"Within Limit"</formula>
    </cfRule>
    <cfRule type="cellIs" dxfId="20" priority="19" operator="equal">
      <formula>"Over Limit"</formula>
    </cfRule>
  </conditionalFormatting>
  <conditionalFormatting sqref="E18">
    <cfRule type="cellIs" dxfId="19" priority="16" operator="equal">
      <formula>"Within Limit"</formula>
    </cfRule>
    <cfRule type="cellIs" dxfId="18" priority="17" operator="equal">
      <formula>"Over Limit"</formula>
    </cfRule>
  </conditionalFormatting>
  <conditionalFormatting sqref="E21 G21 I21">
    <cfRule type="expression" dxfId="17" priority="2">
      <formula>E21=""</formula>
    </cfRule>
    <cfRule type="expression" dxfId="16" priority="3">
      <formula>E21&lt;&gt;""</formula>
    </cfRule>
  </conditionalFormatting>
  <conditionalFormatting sqref="E21">
    <cfRule type="cellIs" dxfId="15" priority="14" operator="equal">
      <formula>"Within Limit"</formula>
    </cfRule>
    <cfRule type="cellIs" dxfId="14" priority="15" operator="equal">
      <formula>"Over Limit"</formula>
    </cfRule>
  </conditionalFormatting>
  <conditionalFormatting sqref="F10 E11:E12">
    <cfRule type="cellIs" dxfId="13" priority="28" operator="equal">
      <formula>"Within Limit"</formula>
    </cfRule>
    <cfRule type="cellIs" dxfId="12" priority="29" operator="equal">
      <formula>"Over Limit"</formula>
    </cfRule>
  </conditionalFormatting>
  <conditionalFormatting sqref="G9">
    <cfRule type="cellIs" dxfId="11" priority="20" operator="equal">
      <formula>"EXCEEDS LIMITS"</formula>
    </cfRule>
    <cfRule type="cellIs" dxfId="10" priority="21" operator="equal">
      <formula>"WITHIN LIMITS"</formula>
    </cfRule>
    <cfRule type="cellIs" dxfId="9" priority="22" operator="equal">
      <formula>"Exceeds Limit"</formula>
    </cfRule>
    <cfRule type="cellIs" dxfId="8" priority="23" operator="equal">
      <formula>"Within Limit"</formula>
    </cfRule>
    <cfRule type="cellIs" dxfId="7" priority="24" operator="equal">
      <formula>"Over Limit"</formula>
    </cfRule>
  </conditionalFormatting>
  <conditionalFormatting sqref="G11">
    <cfRule type="cellIs" dxfId="6" priority="12" operator="equal">
      <formula>"Within Limit"</formula>
    </cfRule>
    <cfRule type="cellIs" dxfId="5" priority="13" operator="equal">
      <formula>"Over Limit"</formula>
    </cfRule>
  </conditionalFormatting>
  <conditionalFormatting sqref="G21">
    <cfRule type="cellIs" dxfId="4" priority="6" operator="equal">
      <formula>"Within Limit"</formula>
    </cfRule>
    <cfRule type="cellIs" dxfId="3" priority="7" operator="equal">
      <formula>"Over Limit"</formula>
    </cfRule>
  </conditionalFormatting>
  <conditionalFormatting sqref="I11">
    <cfRule type="cellIs" dxfId="2" priority="25" operator="equal">
      <formula>"Exceeds Limit"</formula>
    </cfRule>
  </conditionalFormatting>
  <conditionalFormatting sqref="I21">
    <cfRule type="cellIs" dxfId="1" priority="4" operator="equal">
      <formula>"Within Limit"</formula>
    </cfRule>
    <cfRule type="cellIs" dxfId="0" priority="5" operator="equal">
      <formula>"Over Limit"</formula>
    </cfRule>
  </conditionalFormatting>
  <dataValidations count="1">
    <dataValidation type="list" allowBlank="1" showInputMessage="1" showErrorMessage="1" sqref="E21 G21 I21" xr:uid="{1D42E13C-1C41-4F07-AD95-0F8121C3F88F}">
      <formula1>$B$27:$B$30</formula1>
    </dataValidation>
  </dataValidations>
  <printOptions horizontalCentered="1"/>
  <pageMargins left="0.35" right="0.35" top="0.35" bottom="0.35" header="0.2" footer="0.2"/>
  <pageSetup scale="83" orientation="portrait" r:id="rId1"/>
  <headerFooter>
    <oddFooter>&amp;L&amp;6&amp;F&amp;C&amp;8Page &amp;P&amp;R&amp;6Print Date: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dimension ref="B1:BY112"/>
  <sheetViews>
    <sheetView topLeftCell="C41" zoomScaleNormal="100" workbookViewId="0">
      <selection activeCell="B1" sqref="B1"/>
    </sheetView>
  </sheetViews>
  <sheetFormatPr defaultColWidth="9.140625" defaultRowHeight="15" x14ac:dyDescent="0.25"/>
  <cols>
    <col min="1" max="1" width="9.140625" style="26"/>
    <col min="2" max="2" width="26.5703125" style="26" customWidth="1"/>
    <col min="3" max="3" width="4.42578125" style="26" customWidth="1"/>
    <col min="4" max="4" width="49.140625" style="26" customWidth="1"/>
    <col min="5" max="5" width="4.42578125" style="26" customWidth="1"/>
    <col min="6" max="6" width="59" style="26" bestFit="1" customWidth="1"/>
    <col min="7" max="7" width="9.140625" style="26"/>
    <col min="8" max="8" width="26.5703125" style="26" customWidth="1"/>
    <col min="9" max="9" width="9.140625" style="26"/>
    <col min="10" max="10" width="26.5703125" style="26" customWidth="1"/>
    <col min="11" max="11" width="9.140625" style="26"/>
    <col min="12" max="12" width="18" style="28" customWidth="1"/>
    <col min="13" max="13" width="9.140625" style="26"/>
    <col min="14" max="14" width="27" style="26" customWidth="1"/>
    <col min="15" max="15" width="9.140625" style="26"/>
    <col min="16" max="16" width="27.42578125" style="26" customWidth="1"/>
    <col min="17" max="17" width="34.85546875" style="26" customWidth="1"/>
    <col min="18" max="18" width="56.85546875" style="26" customWidth="1"/>
    <col min="19" max="19" width="34.85546875" style="26" customWidth="1"/>
    <col min="20" max="20" width="24.85546875" style="26" customWidth="1"/>
    <col min="21" max="21" width="19" style="26" customWidth="1"/>
    <col min="22" max="22" width="18.5703125" style="26" customWidth="1"/>
    <col min="23" max="23" width="9.5703125" style="26" customWidth="1"/>
    <col min="24" max="24" width="9.140625" style="26"/>
    <col min="25" max="25" width="12.42578125" style="26" customWidth="1"/>
    <col min="26" max="27" width="29.5703125" style="26" customWidth="1"/>
    <col min="28" max="28" width="23.42578125" style="26" customWidth="1"/>
    <col min="29" max="29" width="23" style="26" customWidth="1"/>
    <col min="30" max="30" width="27.5703125" style="26" customWidth="1"/>
    <col min="31" max="31" width="14.5703125" style="26" customWidth="1"/>
    <col min="32" max="32" width="17" style="26" customWidth="1"/>
    <col min="33" max="33" width="31.5703125" style="26" customWidth="1"/>
    <col min="34" max="34" width="16.140625" style="26" customWidth="1"/>
    <col min="35" max="35" width="17.5703125" style="26" customWidth="1"/>
    <col min="36" max="36" width="28.5703125" style="26" customWidth="1"/>
    <col min="37" max="37" width="15" style="26" customWidth="1"/>
    <col min="38" max="38" width="16.5703125" style="26" customWidth="1"/>
    <col min="39" max="39" width="13.42578125" style="26" customWidth="1"/>
    <col min="40" max="40" width="41.42578125" style="26" customWidth="1"/>
    <col min="41" max="41" width="39" style="26" customWidth="1"/>
    <col min="42" max="16384" width="9.140625" style="26"/>
  </cols>
  <sheetData>
    <row r="1" spans="2:77" x14ac:dyDescent="0.25">
      <c r="P1" s="164" t="s">
        <v>858</v>
      </c>
      <c r="Q1" s="164" t="s">
        <v>859</v>
      </c>
      <c r="R1" s="164" t="s">
        <v>860</v>
      </c>
      <c r="S1" s="164" t="s">
        <v>861</v>
      </c>
      <c r="T1" s="164" t="s">
        <v>862</v>
      </c>
      <c r="U1" s="164" t="s">
        <v>863</v>
      </c>
      <c r="V1" s="164" t="s">
        <v>864</v>
      </c>
      <c r="W1" s="188" t="s">
        <v>865</v>
      </c>
      <c r="X1" s="164" t="s">
        <v>866</v>
      </c>
      <c r="Y1" s="164" t="s">
        <v>867</v>
      </c>
      <c r="Z1" s="164" t="s">
        <v>868</v>
      </c>
      <c r="AA1" s="188" t="s">
        <v>869</v>
      </c>
      <c r="AB1" s="188" t="s">
        <v>870</v>
      </c>
      <c r="AC1" s="188" t="s">
        <v>871</v>
      </c>
      <c r="AD1" s="164" t="s">
        <v>872</v>
      </c>
      <c r="AE1" s="164" t="s">
        <v>873</v>
      </c>
      <c r="AF1" s="164" t="s">
        <v>874</v>
      </c>
      <c r="AG1" s="164" t="s">
        <v>875</v>
      </c>
      <c r="AH1" s="164" t="s">
        <v>876</v>
      </c>
      <c r="AI1" s="164" t="s">
        <v>314</v>
      </c>
      <c r="AJ1" s="164" t="s">
        <v>877</v>
      </c>
      <c r="AK1" s="164" t="s">
        <v>878</v>
      </c>
      <c r="AL1" s="164" t="s">
        <v>879</v>
      </c>
      <c r="AM1" s="164" t="s">
        <v>643</v>
      </c>
      <c r="AN1" s="164" t="s">
        <v>880</v>
      </c>
      <c r="AO1" s="164" t="s">
        <v>881</v>
      </c>
      <c r="AP1" s="164" t="s">
        <v>882</v>
      </c>
      <c r="AQ1" s="164" t="s">
        <v>883</v>
      </c>
      <c r="AR1" s="164" t="s">
        <v>884</v>
      </c>
      <c r="AS1" s="164" t="s">
        <v>885</v>
      </c>
      <c r="AT1" s="164" t="s">
        <v>886</v>
      </c>
      <c r="AU1" s="164" t="s">
        <v>887</v>
      </c>
      <c r="AV1" s="164" t="s">
        <v>888</v>
      </c>
      <c r="AW1" s="164" t="s">
        <v>889</v>
      </c>
      <c r="AX1" s="164" t="s">
        <v>890</v>
      </c>
      <c r="AY1" s="164" t="s">
        <v>891</v>
      </c>
      <c r="AZ1" s="164" t="s">
        <v>892</v>
      </c>
      <c r="BA1" s="164" t="s">
        <v>893</v>
      </c>
      <c r="BB1" s="164" t="s">
        <v>894</v>
      </c>
      <c r="BC1" s="164" t="s">
        <v>895</v>
      </c>
      <c r="BD1" s="164" t="s">
        <v>896</v>
      </c>
      <c r="BE1" s="164" t="s">
        <v>897</v>
      </c>
      <c r="BF1" s="164" t="s">
        <v>898</v>
      </c>
      <c r="BG1" s="164" t="s">
        <v>899</v>
      </c>
      <c r="BH1" s="164" t="s">
        <v>900</v>
      </c>
      <c r="BI1" s="164" t="s">
        <v>901</v>
      </c>
      <c r="BJ1" s="164" t="s">
        <v>902</v>
      </c>
      <c r="BK1" s="164" t="s">
        <v>903</v>
      </c>
      <c r="BL1" s="164" t="s">
        <v>904</v>
      </c>
      <c r="BM1" s="164" t="s">
        <v>536</v>
      </c>
      <c r="BN1" s="164" t="s">
        <v>505</v>
      </c>
      <c r="BO1" s="164" t="s">
        <v>905</v>
      </c>
      <c r="BP1" s="164" t="s">
        <v>906</v>
      </c>
      <c r="BQ1" s="164" t="s">
        <v>907</v>
      </c>
      <c r="BR1" s="164" t="s">
        <v>908</v>
      </c>
      <c r="BS1" s="164" t="s">
        <v>909</v>
      </c>
      <c r="BT1" s="164" t="s">
        <v>910</v>
      </c>
      <c r="BU1" s="164" t="s">
        <v>911</v>
      </c>
      <c r="BV1" s="164" t="s">
        <v>912</v>
      </c>
      <c r="BW1" s="164" t="s">
        <v>913</v>
      </c>
      <c r="BX1" s="164" t="s">
        <v>914</v>
      </c>
      <c r="BY1" s="164" t="s">
        <v>915</v>
      </c>
    </row>
    <row r="2" spans="2:77" x14ac:dyDescent="0.25">
      <c r="B2" s="25"/>
      <c r="D2" s="25" t="s">
        <v>916</v>
      </c>
      <c r="F2" s="25" t="s">
        <v>170</v>
      </c>
      <c r="H2" s="25" t="s">
        <v>798</v>
      </c>
      <c r="J2" s="25" t="s">
        <v>917</v>
      </c>
      <c r="L2" s="169"/>
      <c r="N2" s="25" t="s">
        <v>918</v>
      </c>
      <c r="P2" s="26" t="e">
        <f>#REF!</f>
        <v>#REF!</v>
      </c>
      <c r="Q2" s="26" t="e">
        <f>#REF!</f>
        <v>#REF!</v>
      </c>
      <c r="R2" s="26" t="e">
        <f>#REF!</f>
        <v>#REF!</v>
      </c>
      <c r="S2" s="26" t="e">
        <f>#REF!</f>
        <v>#REF!</v>
      </c>
      <c r="T2" s="26" t="e">
        <f>#REF!</f>
        <v>#REF!</v>
      </c>
      <c r="U2" s="26" t="e">
        <f>#REF!</f>
        <v>#REF!</v>
      </c>
      <c r="V2" s="26" t="e">
        <f>#REF!</f>
        <v>#REF!</v>
      </c>
      <c r="W2" s="26">
        <f>'PPA ps1'!C7</f>
        <v>0</v>
      </c>
      <c r="X2" s="26" t="e">
        <f>#REF!</f>
        <v>#REF!</v>
      </c>
      <c r="Y2" s="26" t="e">
        <f>#REF!</f>
        <v>#REF!</v>
      </c>
      <c r="Z2" s="26" t="e">
        <f>IF(#REF!&lt;&gt;"",#REF!,IF(#REF!&lt;&gt;"",#REF!,IF(#REF!&lt;&gt;"",#REF!,"")))</f>
        <v>#REF!</v>
      </c>
      <c r="AA2" s="26" t="e">
        <f>IF(X2="Acquisition", "90%", IF(X2="Refinance","87%", "85%"))</f>
        <v>#REF!</v>
      </c>
      <c r="AB2" s="26" t="e">
        <f>#REF!/43560</f>
        <v>#REF!</v>
      </c>
      <c r="AC2" s="26" t="e">
        <f>#REF!</f>
        <v>#REF!</v>
      </c>
      <c r="AD2" s="181">
        <f>'PPA ps1'!D27</f>
        <v>0</v>
      </c>
      <c r="AE2" s="26" t="e">
        <f>#REF!</f>
        <v>#REF!</v>
      </c>
      <c r="AF2" s="26" t="e">
        <f>#REF!</f>
        <v>#REF!</v>
      </c>
      <c r="AG2" s="26" t="e">
        <f>#REF!</f>
        <v>#REF!</v>
      </c>
      <c r="AH2" s="26" t="e">
        <f>#REF!</f>
        <v>#REF!</v>
      </c>
      <c r="AI2" s="26" t="e">
        <f>#REF!</f>
        <v>#REF!</v>
      </c>
      <c r="AJ2" s="26" t="e">
        <f>#REF!</f>
        <v>#REF!</v>
      </c>
      <c r="AK2" s="26" t="e">
        <f>#REF!</f>
        <v>#REF!</v>
      </c>
      <c r="AL2" s="26" t="e">
        <f>#REF!</f>
        <v>#REF!</v>
      </c>
      <c r="AM2" s="26" t="e">
        <f>#REF!</f>
        <v>#REF!</v>
      </c>
      <c r="AN2" s="26" t="e">
        <f>#REF!</f>
        <v>#REF!</v>
      </c>
      <c r="AO2" s="26" t="e">
        <f>IF(#REF!=0,#REF!,#REF!)</f>
        <v>#REF!</v>
      </c>
      <c r="AP2" s="26" t="e">
        <f>#REF!</f>
        <v>#REF!</v>
      </c>
      <c r="AQ2" s="182" t="e">
        <f>(SUMIF(IncomeAMI,"&lt;1",#REF!)/#REF!)*100</f>
        <v>#REF!</v>
      </c>
      <c r="AR2" s="182">
        <f>MAX('PPA ps1'!$C$21:$C$26)*100</f>
        <v>0</v>
      </c>
      <c r="AS2" s="182" t="e">
        <f>IF(#REF!="X", 50, 60)</f>
        <v>#REF!</v>
      </c>
      <c r="AT2" s="181" t="e">
        <f>ROUNDUP(IF(#REF!="X",(0.2*AD2),(0.4*AD2)),0)</f>
        <v>#REF!</v>
      </c>
      <c r="AU2" s="183" t="e">
        <f>#REF!</f>
        <v>#REF!</v>
      </c>
      <c r="AV2" s="183" t="e">
        <f>#REF!</f>
        <v>#REF!</v>
      </c>
      <c r="AW2" s="184" t="e">
        <f>#REF!</f>
        <v>#REF!</v>
      </c>
      <c r="AX2" s="185" t="e">
        <f>#REF!</f>
        <v>#REF!</v>
      </c>
      <c r="AY2" s="182" t="e">
        <f>#REF!*100</f>
        <v>#REF!</v>
      </c>
      <c r="AZ2" s="182" t="e">
        <f>ROUND(#REF!*12,2)</f>
        <v>#REF!</v>
      </c>
      <c r="BA2" s="186" t="e">
        <f>#REF!</f>
        <v>#REF!</v>
      </c>
      <c r="BB2" s="186" t="e">
        <f>#REF!</f>
        <v>#REF!</v>
      </c>
      <c r="BC2" s="187" t="e">
        <f>#REF!</f>
        <v>#REF!</v>
      </c>
      <c r="BD2" s="187" t="e">
        <f>#REF!</f>
        <v>#REF!</v>
      </c>
      <c r="BE2" s="187" t="e">
        <f>#REF!</f>
        <v>#REF!</v>
      </c>
      <c r="BF2" s="26" t="e">
        <f>#REF!</f>
        <v>#REF!</v>
      </c>
      <c r="BG2" s="185" t="e">
        <f>#REF!</f>
        <v>#REF!</v>
      </c>
      <c r="BH2" s="26" t="e">
        <f>#REF!</f>
        <v>#REF!</v>
      </c>
      <c r="BI2" s="185" t="e">
        <f>#REF!</f>
        <v>#REF!</v>
      </c>
      <c r="BJ2" s="26" t="e">
        <f>#REF!</f>
        <v>#REF!</v>
      </c>
      <c r="BK2" s="185" t="e">
        <f>#REF!</f>
        <v>#REF!</v>
      </c>
      <c r="BL2" s="181" t="e">
        <f>#REF!</f>
        <v>#REF!</v>
      </c>
      <c r="BM2" s="187" t="e">
        <f>#REF!</f>
        <v>#REF!</v>
      </c>
      <c r="BN2" s="189" t="e">
        <f>#REF!</f>
        <v>#REF!</v>
      </c>
      <c r="BO2" s="26" t="e">
        <f>#REF!</f>
        <v>#REF!</v>
      </c>
      <c r="BP2" s="26" t="e">
        <f>SUM(#REF!)</f>
        <v>#REF!</v>
      </c>
      <c r="BQ2" s="26" t="e">
        <f>SUM(#REF!)</f>
        <v>#REF!</v>
      </c>
      <c r="BR2" s="26" t="e">
        <f>SUM(#REF!)</f>
        <v>#REF!</v>
      </c>
      <c r="BS2" s="26" t="e">
        <f>SUM(#REF!)</f>
        <v>#REF!</v>
      </c>
      <c r="BT2" s="26" t="e">
        <f>SUM(#REF!)</f>
        <v>#REF!</v>
      </c>
      <c r="BU2" s="26" t="e">
        <f>SUM(#REF!)</f>
        <v>#REF!</v>
      </c>
      <c r="BV2" s="26" t="e">
        <f>SUM(#REF!)</f>
        <v>#REF!</v>
      </c>
      <c r="BW2" s="26" t="e">
        <f>SUM(#REF!)</f>
        <v>#REF!</v>
      </c>
      <c r="BX2" s="26" t="e">
        <f>#REF!</f>
        <v>#REF!</v>
      </c>
      <c r="BY2" s="26" t="e">
        <f>#REF!</f>
        <v>#REF!</v>
      </c>
    </row>
    <row r="3" spans="2:77" x14ac:dyDescent="0.25">
      <c r="F3" s="27"/>
      <c r="H3" s="27" t="s">
        <v>753</v>
      </c>
      <c r="J3" s="27" t="s">
        <v>753</v>
      </c>
    </row>
    <row r="4" spans="2:77" x14ac:dyDescent="0.25">
      <c r="D4" s="163">
        <v>0.3</v>
      </c>
      <c r="F4" s="29" t="s">
        <v>170</v>
      </c>
      <c r="H4" s="29" t="s">
        <v>919</v>
      </c>
      <c r="J4" s="26" t="s">
        <v>920</v>
      </c>
      <c r="L4" s="170"/>
      <c r="N4" s="26" t="s">
        <v>921</v>
      </c>
    </row>
    <row r="5" spans="2:77" x14ac:dyDescent="0.25">
      <c r="D5" s="163">
        <v>0.5</v>
      </c>
      <c r="H5" s="29" t="s">
        <v>922</v>
      </c>
      <c r="J5" s="26" t="s">
        <v>923</v>
      </c>
      <c r="L5" s="168"/>
      <c r="N5" s="26" t="s">
        <v>924</v>
      </c>
    </row>
    <row r="6" spans="2:77" x14ac:dyDescent="0.25">
      <c r="D6" s="163">
        <v>0.6</v>
      </c>
      <c r="H6" s="26" t="s">
        <v>925</v>
      </c>
      <c r="L6" s="168"/>
      <c r="N6" s="26" t="s">
        <v>926</v>
      </c>
    </row>
    <row r="7" spans="2:77" x14ac:dyDescent="0.25">
      <c r="D7" s="163">
        <v>0.8</v>
      </c>
      <c r="H7" s="26" t="s">
        <v>927</v>
      </c>
      <c r="L7" s="168"/>
      <c r="N7" s="26" t="s">
        <v>928</v>
      </c>
    </row>
    <row r="8" spans="2:77" x14ac:dyDescent="0.25">
      <c r="H8" s="26" t="s">
        <v>929</v>
      </c>
      <c r="L8" s="168"/>
      <c r="N8" s="26" t="s">
        <v>930</v>
      </c>
    </row>
    <row r="9" spans="2:77" x14ac:dyDescent="0.25">
      <c r="H9" s="26" t="s">
        <v>931</v>
      </c>
      <c r="L9" s="168"/>
      <c r="N9" s="26" t="s">
        <v>932</v>
      </c>
    </row>
    <row r="10" spans="2:77" x14ac:dyDescent="0.25">
      <c r="H10" s="26" t="s">
        <v>933</v>
      </c>
      <c r="L10" s="168"/>
      <c r="N10" s="26" t="s">
        <v>934</v>
      </c>
    </row>
    <row r="11" spans="2:77" x14ac:dyDescent="0.25">
      <c r="H11" s="30" t="s">
        <v>753</v>
      </c>
      <c r="L11" s="168"/>
      <c r="N11" s="26" t="s">
        <v>935</v>
      </c>
    </row>
    <row r="12" spans="2:77" x14ac:dyDescent="0.25">
      <c r="L12" s="168"/>
      <c r="N12" s="26" t="s">
        <v>936</v>
      </c>
    </row>
    <row r="13" spans="2:77" x14ac:dyDescent="0.25">
      <c r="B13" s="25"/>
      <c r="D13" s="25" t="s">
        <v>937</v>
      </c>
      <c r="F13" s="25" t="s">
        <v>938</v>
      </c>
      <c r="H13" s="25" t="s">
        <v>939</v>
      </c>
      <c r="J13" s="25" t="s">
        <v>940</v>
      </c>
      <c r="L13" s="168"/>
      <c r="N13" s="26" t="s">
        <v>941</v>
      </c>
    </row>
    <row r="14" spans="2:77" x14ac:dyDescent="0.25">
      <c r="B14" s="30"/>
      <c r="D14" s="30" t="s">
        <v>753</v>
      </c>
      <c r="F14" s="30" t="s">
        <v>753</v>
      </c>
      <c r="H14" s="30" t="s">
        <v>753</v>
      </c>
      <c r="J14" s="30" t="s">
        <v>753</v>
      </c>
      <c r="L14" s="168"/>
      <c r="N14" s="26" t="s">
        <v>942</v>
      </c>
    </row>
    <row r="15" spans="2:77" x14ac:dyDescent="0.25">
      <c r="D15" s="26" t="s">
        <v>943</v>
      </c>
      <c r="F15" s="26" t="s">
        <v>944</v>
      </c>
      <c r="H15" s="26" t="s">
        <v>384</v>
      </c>
      <c r="J15" s="26" t="s">
        <v>945</v>
      </c>
      <c r="L15" s="168"/>
      <c r="N15" s="26" t="s">
        <v>946</v>
      </c>
    </row>
    <row r="16" spans="2:77" x14ac:dyDescent="0.25">
      <c r="D16" s="26" t="s">
        <v>947</v>
      </c>
      <c r="F16" s="26" t="s">
        <v>948</v>
      </c>
      <c r="H16" s="26" t="s">
        <v>393</v>
      </c>
      <c r="J16" s="26" t="s">
        <v>949</v>
      </c>
      <c r="L16" s="168"/>
      <c r="N16" s="26" t="s">
        <v>950</v>
      </c>
    </row>
    <row r="17" spans="2:14" x14ac:dyDescent="0.25">
      <c r="D17" s="26" t="s">
        <v>951</v>
      </c>
      <c r="F17" s="26" t="s">
        <v>952</v>
      </c>
      <c r="H17" s="26" t="s">
        <v>953</v>
      </c>
      <c r="J17" s="26" t="s">
        <v>952</v>
      </c>
      <c r="L17" s="168"/>
      <c r="N17" s="26" t="s">
        <v>954</v>
      </c>
    </row>
    <row r="18" spans="2:14" x14ac:dyDescent="0.25">
      <c r="D18" s="26" t="s">
        <v>955</v>
      </c>
      <c r="F18" s="26" t="s">
        <v>956</v>
      </c>
      <c r="H18" s="26" t="s">
        <v>957</v>
      </c>
      <c r="L18" s="168"/>
      <c r="N18" s="26" t="s">
        <v>958</v>
      </c>
    </row>
    <row r="19" spans="2:14" x14ac:dyDescent="0.25">
      <c r="D19" s="26" t="s">
        <v>959</v>
      </c>
      <c r="F19" s="26" t="s">
        <v>960</v>
      </c>
      <c r="H19" s="26" t="s">
        <v>382</v>
      </c>
      <c r="L19" s="168"/>
      <c r="N19" s="26" t="s">
        <v>961</v>
      </c>
    </row>
    <row r="20" spans="2:14" x14ac:dyDescent="0.25">
      <c r="D20" s="26" t="s">
        <v>962</v>
      </c>
      <c r="F20" s="26" t="s">
        <v>35</v>
      </c>
      <c r="H20" s="26" t="s">
        <v>392</v>
      </c>
      <c r="L20" s="168"/>
      <c r="N20" s="26" t="s">
        <v>963</v>
      </c>
    </row>
    <row r="21" spans="2:14" x14ac:dyDescent="0.25">
      <c r="D21" s="26" t="s">
        <v>964</v>
      </c>
      <c r="H21" s="26" t="s">
        <v>395</v>
      </c>
      <c r="L21" s="168"/>
      <c r="N21" s="26" t="s">
        <v>965</v>
      </c>
    </row>
    <row r="22" spans="2:14" x14ac:dyDescent="0.25">
      <c r="H22" s="26" t="s">
        <v>966</v>
      </c>
      <c r="L22" s="168"/>
      <c r="N22" s="26" t="s">
        <v>967</v>
      </c>
    </row>
    <row r="23" spans="2:14" x14ac:dyDescent="0.25">
      <c r="H23" s="26" t="s">
        <v>968</v>
      </c>
      <c r="L23" s="168"/>
      <c r="N23" s="26" t="s">
        <v>969</v>
      </c>
    </row>
    <row r="24" spans="2:14" x14ac:dyDescent="0.25">
      <c r="H24" s="26" t="s">
        <v>970</v>
      </c>
      <c r="L24" s="168"/>
      <c r="N24" s="26" t="s">
        <v>971</v>
      </c>
    </row>
    <row r="25" spans="2:14" x14ac:dyDescent="0.25">
      <c r="H25" s="26" t="s">
        <v>972</v>
      </c>
      <c r="L25" s="168"/>
    </row>
    <row r="26" spans="2:14" x14ac:dyDescent="0.25">
      <c r="L26" s="168"/>
    </row>
    <row r="27" spans="2:14" x14ac:dyDescent="0.25">
      <c r="B27" s="25" t="s">
        <v>973</v>
      </c>
      <c r="D27" s="25" t="s">
        <v>974</v>
      </c>
      <c r="F27" s="25"/>
      <c r="H27" s="25"/>
      <c r="J27" s="25" t="s">
        <v>975</v>
      </c>
      <c r="L27" s="168"/>
    </row>
    <row r="28" spans="2:14" x14ac:dyDescent="0.25">
      <c r="B28" s="30" t="s">
        <v>753</v>
      </c>
      <c r="F28" s="30"/>
      <c r="J28" s="26" t="s">
        <v>976</v>
      </c>
      <c r="L28" s="168"/>
    </row>
    <row r="29" spans="2:14" x14ac:dyDescent="0.25">
      <c r="B29" s="26" t="s">
        <v>955</v>
      </c>
      <c r="D29" s="26" t="s">
        <v>977</v>
      </c>
      <c r="J29" s="26" t="s">
        <v>949</v>
      </c>
      <c r="L29" s="168"/>
    </row>
    <row r="30" spans="2:14" x14ac:dyDescent="0.25">
      <c r="B30" s="26" t="s">
        <v>978</v>
      </c>
      <c r="D30" s="26" t="s">
        <v>88</v>
      </c>
      <c r="J30" s="26" t="s">
        <v>952</v>
      </c>
      <c r="L30" s="168"/>
    </row>
    <row r="31" spans="2:14" x14ac:dyDescent="0.25">
      <c r="B31" s="26" t="s">
        <v>979</v>
      </c>
      <c r="L31" s="168"/>
    </row>
    <row r="32" spans="2:14" x14ac:dyDescent="0.25">
      <c r="B32" s="26" t="s">
        <v>980</v>
      </c>
      <c r="L32" s="168"/>
    </row>
    <row r="33" spans="2:12" x14ac:dyDescent="0.25">
      <c r="L33" s="168"/>
    </row>
    <row r="34" spans="2:12" x14ac:dyDescent="0.25">
      <c r="L34" s="168"/>
    </row>
    <row r="35" spans="2:12" x14ac:dyDescent="0.25">
      <c r="L35" s="168"/>
    </row>
    <row r="36" spans="2:12" x14ac:dyDescent="0.25">
      <c r="L36" s="168"/>
    </row>
    <row r="37" spans="2:12" x14ac:dyDescent="0.25">
      <c r="L37" s="168"/>
    </row>
    <row r="38" spans="2:12" x14ac:dyDescent="0.25">
      <c r="L38" s="168"/>
    </row>
    <row r="39" spans="2:12" x14ac:dyDescent="0.25">
      <c r="L39" s="168"/>
    </row>
    <row r="40" spans="2:12" x14ac:dyDescent="0.25">
      <c r="B40" s="25"/>
      <c r="D40" s="25"/>
      <c r="F40" s="25" t="s">
        <v>981</v>
      </c>
      <c r="H40" s="25"/>
      <c r="J40" s="25" t="s">
        <v>982</v>
      </c>
      <c r="L40" s="168"/>
    </row>
    <row r="41" spans="2:12" x14ac:dyDescent="0.25">
      <c r="B41" s="30"/>
      <c r="D41" s="30"/>
      <c r="F41" s="30" t="s">
        <v>753</v>
      </c>
      <c r="H41" s="30"/>
      <c r="J41" s="30" t="s">
        <v>753</v>
      </c>
      <c r="L41" s="168"/>
    </row>
    <row r="42" spans="2:12" x14ac:dyDescent="0.25">
      <c r="F42" s="26" t="s">
        <v>983</v>
      </c>
      <c r="J42" s="26" t="s">
        <v>984</v>
      </c>
      <c r="L42" s="168"/>
    </row>
    <row r="43" spans="2:12" x14ac:dyDescent="0.25">
      <c r="F43" s="26" t="s">
        <v>985</v>
      </c>
      <c r="J43" s="26" t="s">
        <v>986</v>
      </c>
      <c r="L43" s="168"/>
    </row>
    <row r="44" spans="2:12" x14ac:dyDescent="0.25">
      <c r="F44" s="26" t="s">
        <v>987</v>
      </c>
      <c r="J44" s="26" t="s">
        <v>988</v>
      </c>
      <c r="L44" s="168">
        <f>+L19</f>
        <v>0</v>
      </c>
    </row>
    <row r="45" spans="2:12" x14ac:dyDescent="0.25">
      <c r="F45" s="26" t="s">
        <v>989</v>
      </c>
      <c r="J45" s="26" t="s">
        <v>990</v>
      </c>
    </row>
    <row r="46" spans="2:12" x14ac:dyDescent="0.25">
      <c r="B46" s="25"/>
      <c r="J46" s="26" t="s">
        <v>475</v>
      </c>
    </row>
    <row r="47" spans="2:12" x14ac:dyDescent="0.25">
      <c r="B47" s="30"/>
    </row>
    <row r="48" spans="2:12" x14ac:dyDescent="0.25">
      <c r="H48" s="25"/>
      <c r="J48" s="25" t="s">
        <v>991</v>
      </c>
    </row>
    <row r="50" spans="2:10" x14ac:dyDescent="0.25">
      <c r="J50" s="26" t="s">
        <v>984</v>
      </c>
    </row>
    <row r="51" spans="2:10" x14ac:dyDescent="0.25">
      <c r="B51" s="25"/>
      <c r="J51" s="26" t="s">
        <v>992</v>
      </c>
    </row>
    <row r="52" spans="2:10" x14ac:dyDescent="0.25">
      <c r="J52" s="26" t="s">
        <v>475</v>
      </c>
    </row>
    <row r="87" spans="3:8" ht="15.75" x14ac:dyDescent="0.25">
      <c r="C87" s="129"/>
      <c r="D87" s="124"/>
      <c r="F87" s="124"/>
      <c r="H87" s="164"/>
    </row>
    <row r="88" spans="3:8" ht="15.75" x14ac:dyDescent="0.25">
      <c r="D88" s="123"/>
      <c r="E88" s="129"/>
      <c r="F88" s="123"/>
    </row>
    <row r="89" spans="3:8" ht="15.75" x14ac:dyDescent="0.25">
      <c r="D89" s="22"/>
      <c r="E89" s="129"/>
    </row>
    <row r="90" spans="3:8" ht="15.75" x14ac:dyDescent="0.25">
      <c r="E90" s="129"/>
    </row>
    <row r="91" spans="3:8" ht="15.75" x14ac:dyDescent="0.25">
      <c r="E91" s="129"/>
    </row>
    <row r="92" spans="3:8" ht="15.75" x14ac:dyDescent="0.25">
      <c r="E92" s="129"/>
    </row>
    <row r="93" spans="3:8" ht="15.75" x14ac:dyDescent="0.25">
      <c r="E93" s="129"/>
    </row>
    <row r="94" spans="3:8" ht="15.75" x14ac:dyDescent="0.25">
      <c r="E94" s="129"/>
    </row>
    <row r="95" spans="3:8" ht="15.75" x14ac:dyDescent="0.25">
      <c r="E95" s="129"/>
    </row>
    <row r="96" spans="3:8" ht="15.75" x14ac:dyDescent="0.25">
      <c r="E96" s="129"/>
    </row>
    <row r="97" spans="4:6" ht="15.75" x14ac:dyDescent="0.25">
      <c r="E97" s="129"/>
    </row>
    <row r="98" spans="4:6" ht="15.75" x14ac:dyDescent="0.25">
      <c r="E98" s="129"/>
    </row>
    <row r="99" spans="4:6" ht="15.75" x14ac:dyDescent="0.25">
      <c r="E99" s="129"/>
    </row>
    <row r="100" spans="4:6" ht="15.75" x14ac:dyDescent="0.25">
      <c r="E100" s="129"/>
    </row>
    <row r="101" spans="4:6" ht="15.75" x14ac:dyDescent="0.25">
      <c r="E101" s="129"/>
    </row>
    <row r="102" spans="4:6" ht="15.75" x14ac:dyDescent="0.25">
      <c r="E102" s="129"/>
    </row>
    <row r="103" spans="4:6" ht="15.75" x14ac:dyDescent="0.25">
      <c r="E103" s="129"/>
    </row>
    <row r="104" spans="4:6" ht="15.75" x14ac:dyDescent="0.25">
      <c r="E104" s="129"/>
    </row>
    <row r="105" spans="4:6" ht="15.75" x14ac:dyDescent="0.25">
      <c r="E105" s="129"/>
    </row>
    <row r="106" spans="4:6" ht="15.75" x14ac:dyDescent="0.25">
      <c r="D106" s="31"/>
      <c r="E106" s="129"/>
    </row>
    <row r="107" spans="4:6" ht="15.75" x14ac:dyDescent="0.25">
      <c r="D107" s="22"/>
      <c r="E107" s="129"/>
    </row>
    <row r="108" spans="4:6" ht="15.75" x14ac:dyDescent="0.25">
      <c r="D108" s="40"/>
      <c r="E108" s="129"/>
    </row>
    <row r="109" spans="4:6" ht="15.75" x14ac:dyDescent="0.25">
      <c r="D109" s="40"/>
      <c r="E109" s="129"/>
    </row>
    <row r="110" spans="4:6" ht="15.75" x14ac:dyDescent="0.25">
      <c r="D110" s="40"/>
      <c r="E110" s="129"/>
    </row>
    <row r="111" spans="4:6" ht="15.75" x14ac:dyDescent="0.25">
      <c r="D111" s="40"/>
      <c r="E111" s="129"/>
    </row>
    <row r="112" spans="4:6" ht="15.75" x14ac:dyDescent="0.25">
      <c r="D112" s="40"/>
      <c r="E112" s="129"/>
      <c r="F112" s="41"/>
    </row>
  </sheetData>
  <sheetProtection selectLockedCells="1" selectUnlockedCells="1"/>
  <customSheetViews>
    <customSheetView guid="{27CD3F9E-A8F8-459C-9542-E3A25AF49F0F}" state="hidden">
      <selection activeCell="K23" sqref="K2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1"/>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2"/>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3"/>
    </customSheetView>
    <customSheetView guid="{996927AF-2CA0-4EA7-84FB-22D43C3670BC}" state="hidden">
      <selection activeCell="K23" sqref="K2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4"/>
    </customSheetView>
  </customSheetViews>
  <pageMargins left="0.7" right="0.7" top="0.75" bottom="0.75" header="0.3" footer="0.3"/>
  <pageSetup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79"/>
  <sheetViews>
    <sheetView topLeftCell="A60" zoomScale="90" zoomScaleNormal="90" zoomScaleSheetLayoutView="100" workbookViewId="0">
      <selection activeCell="B1" sqref="B1"/>
    </sheetView>
  </sheetViews>
  <sheetFormatPr defaultRowHeight="15" x14ac:dyDescent="0.25"/>
  <cols>
    <col min="1" max="1" width="11.5703125" customWidth="1"/>
    <col min="2" max="2" width="62.85546875" customWidth="1"/>
    <col min="11" max="11" width="9.140625" customWidth="1"/>
    <col min="12" max="12" width="9.42578125" customWidth="1"/>
  </cols>
  <sheetData>
    <row r="1" spans="1:2" x14ac:dyDescent="0.25">
      <c r="A1" t="s">
        <v>993</v>
      </c>
    </row>
    <row r="3" spans="1:2" x14ac:dyDescent="0.25">
      <c r="A3" s="325">
        <v>44427</v>
      </c>
      <c r="B3" t="s">
        <v>994</v>
      </c>
    </row>
    <row r="4" spans="1:2" x14ac:dyDescent="0.25">
      <c r="B4" t="s">
        <v>995</v>
      </c>
    </row>
    <row r="5" spans="1:2" x14ac:dyDescent="0.25">
      <c r="B5" t="s">
        <v>996</v>
      </c>
    </row>
    <row r="6" spans="1:2" x14ac:dyDescent="0.25">
      <c r="B6" t="s">
        <v>997</v>
      </c>
    </row>
    <row r="7" spans="1:2" x14ac:dyDescent="0.25">
      <c r="B7" t="s">
        <v>998</v>
      </c>
    </row>
    <row r="9" spans="1:2" x14ac:dyDescent="0.25">
      <c r="A9" s="325">
        <v>44436</v>
      </c>
      <c r="B9" t="s">
        <v>999</v>
      </c>
    </row>
    <row r="10" spans="1:2" x14ac:dyDescent="0.25">
      <c r="B10" t="s">
        <v>1000</v>
      </c>
    </row>
    <row r="11" spans="1:2" x14ac:dyDescent="0.25">
      <c r="B11" t="s">
        <v>1001</v>
      </c>
    </row>
    <row r="12" spans="1:2" x14ac:dyDescent="0.25">
      <c r="B12" t="s">
        <v>1002</v>
      </c>
    </row>
    <row r="14" spans="1:2" x14ac:dyDescent="0.25">
      <c r="A14" s="325">
        <v>44439</v>
      </c>
      <c r="B14" t="s">
        <v>999</v>
      </c>
    </row>
    <row r="15" spans="1:2" x14ac:dyDescent="0.25">
      <c r="B15" t="s">
        <v>1003</v>
      </c>
    </row>
    <row r="16" spans="1:2" x14ac:dyDescent="0.25">
      <c r="B16" t="s">
        <v>1004</v>
      </c>
    </row>
    <row r="17" spans="1:2" x14ac:dyDescent="0.25">
      <c r="B17" t="s">
        <v>1005</v>
      </c>
    </row>
    <row r="18" spans="1:2" x14ac:dyDescent="0.25">
      <c r="B18" t="s">
        <v>1006</v>
      </c>
    </row>
    <row r="19" spans="1:2" x14ac:dyDescent="0.25">
      <c r="B19" t="s">
        <v>1007</v>
      </c>
    </row>
    <row r="20" spans="1:2" x14ac:dyDescent="0.25">
      <c r="B20" t="s">
        <v>1008</v>
      </c>
    </row>
    <row r="21" spans="1:2" x14ac:dyDescent="0.25">
      <c r="B21" t="s">
        <v>1009</v>
      </c>
    </row>
    <row r="22" spans="1:2" x14ac:dyDescent="0.25">
      <c r="B22" t="s">
        <v>1010</v>
      </c>
    </row>
    <row r="23" spans="1:2" x14ac:dyDescent="0.25">
      <c r="B23" t="s">
        <v>1011</v>
      </c>
    </row>
    <row r="24" spans="1:2" x14ac:dyDescent="0.25">
      <c r="B24" t="s">
        <v>1012</v>
      </c>
    </row>
    <row r="25" spans="1:2" x14ac:dyDescent="0.25">
      <c r="B25" t="s">
        <v>1013</v>
      </c>
    </row>
    <row r="26" spans="1:2" x14ac:dyDescent="0.25">
      <c r="B26" t="s">
        <v>1014</v>
      </c>
    </row>
    <row r="27" spans="1:2" x14ac:dyDescent="0.25">
      <c r="B27" t="s">
        <v>1015</v>
      </c>
    </row>
    <row r="28" spans="1:2" x14ac:dyDescent="0.25">
      <c r="B28" t="s">
        <v>1016</v>
      </c>
    </row>
    <row r="30" spans="1:2" x14ac:dyDescent="0.25">
      <c r="A30" s="325">
        <v>44441</v>
      </c>
      <c r="B30" t="s">
        <v>1017</v>
      </c>
    </row>
    <row r="31" spans="1:2" x14ac:dyDescent="0.25">
      <c r="B31" t="s">
        <v>1018</v>
      </c>
    </row>
    <row r="32" spans="1:2" x14ac:dyDescent="0.25">
      <c r="B32" t="s">
        <v>1019</v>
      </c>
    </row>
    <row r="33" spans="1:2" x14ac:dyDescent="0.25">
      <c r="B33" t="s">
        <v>1020</v>
      </c>
    </row>
    <row r="35" spans="1:2" x14ac:dyDescent="0.25">
      <c r="A35" s="325">
        <v>44490</v>
      </c>
      <c r="B35" t="s">
        <v>1021</v>
      </c>
    </row>
    <row r="37" spans="1:2" x14ac:dyDescent="0.25">
      <c r="A37" s="325">
        <v>44509</v>
      </c>
      <c r="B37" t="s">
        <v>1022</v>
      </c>
    </row>
    <row r="38" spans="1:2" x14ac:dyDescent="0.25">
      <c r="B38" t="s">
        <v>1023</v>
      </c>
    </row>
    <row r="39" spans="1:2" x14ac:dyDescent="0.25">
      <c r="B39" t="s">
        <v>1024</v>
      </c>
    </row>
    <row r="40" spans="1:2" x14ac:dyDescent="0.25">
      <c r="B40" t="s">
        <v>1025</v>
      </c>
    </row>
    <row r="41" spans="1:2" x14ac:dyDescent="0.25">
      <c r="B41" t="s">
        <v>1026</v>
      </c>
    </row>
    <row r="42" spans="1:2" x14ac:dyDescent="0.25">
      <c r="B42" t="s">
        <v>1027</v>
      </c>
    </row>
    <row r="43" spans="1:2" x14ac:dyDescent="0.25">
      <c r="B43" t="s">
        <v>1028</v>
      </c>
    </row>
    <row r="44" spans="1:2" x14ac:dyDescent="0.25">
      <c r="B44" t="s">
        <v>1029</v>
      </c>
    </row>
    <row r="45" spans="1:2" x14ac:dyDescent="0.25">
      <c r="B45" t="s">
        <v>1030</v>
      </c>
    </row>
    <row r="47" spans="1:2" x14ac:dyDescent="0.25">
      <c r="A47" s="325">
        <v>44512</v>
      </c>
      <c r="B47" t="s">
        <v>1031</v>
      </c>
    </row>
    <row r="48" spans="1:2" x14ac:dyDescent="0.25">
      <c r="B48" t="s">
        <v>1032</v>
      </c>
    </row>
    <row r="49" spans="1:2" x14ac:dyDescent="0.25">
      <c r="B49" t="s">
        <v>1033</v>
      </c>
    </row>
    <row r="50" spans="1:2" x14ac:dyDescent="0.25">
      <c r="B50" t="s">
        <v>1034</v>
      </c>
    </row>
    <row r="52" spans="1:2" x14ac:dyDescent="0.25">
      <c r="A52" s="325">
        <v>44550</v>
      </c>
      <c r="B52" t="s">
        <v>1035</v>
      </c>
    </row>
    <row r="53" spans="1:2" x14ac:dyDescent="0.25">
      <c r="B53" t="s">
        <v>1036</v>
      </c>
    </row>
    <row r="54" spans="1:2" x14ac:dyDescent="0.25">
      <c r="B54" t="s">
        <v>1037</v>
      </c>
    </row>
    <row r="55" spans="1:2" x14ac:dyDescent="0.25">
      <c r="B55" t="s">
        <v>1038</v>
      </c>
    </row>
    <row r="57" spans="1:2" x14ac:dyDescent="0.25">
      <c r="A57" s="325">
        <v>44557</v>
      </c>
      <c r="B57" t="s">
        <v>1039</v>
      </c>
    </row>
    <row r="58" spans="1:2" x14ac:dyDescent="0.25">
      <c r="B58" t="s">
        <v>1040</v>
      </c>
    </row>
    <row r="59" spans="1:2" x14ac:dyDescent="0.25">
      <c r="B59" t="s">
        <v>1041</v>
      </c>
    </row>
    <row r="60" spans="1:2" x14ac:dyDescent="0.25">
      <c r="B60" t="s">
        <v>1042</v>
      </c>
    </row>
    <row r="61" spans="1:2" x14ac:dyDescent="0.25">
      <c r="B61" t="s">
        <v>1043</v>
      </c>
    </row>
    <row r="62" spans="1:2" x14ac:dyDescent="0.25">
      <c r="B62" t="s">
        <v>1044</v>
      </c>
    </row>
    <row r="63" spans="1:2" x14ac:dyDescent="0.25">
      <c r="B63" t="s">
        <v>1045</v>
      </c>
    </row>
    <row r="64" spans="1:2" x14ac:dyDescent="0.25">
      <c r="B64" t="s">
        <v>1046</v>
      </c>
    </row>
    <row r="65" spans="1:2" x14ac:dyDescent="0.25">
      <c r="B65" t="s">
        <v>1047</v>
      </c>
    </row>
    <row r="67" spans="1:2" x14ac:dyDescent="0.25">
      <c r="A67" s="325">
        <v>45204</v>
      </c>
      <c r="B67" t="s">
        <v>1048</v>
      </c>
    </row>
    <row r="68" spans="1:2" x14ac:dyDescent="0.25">
      <c r="B68" t="s">
        <v>1049</v>
      </c>
    </row>
    <row r="69" spans="1:2" x14ac:dyDescent="0.25">
      <c r="B69" t="s">
        <v>1050</v>
      </c>
    </row>
    <row r="70" spans="1:2" x14ac:dyDescent="0.25">
      <c r="B70" t="s">
        <v>1051</v>
      </c>
    </row>
    <row r="71" spans="1:2" x14ac:dyDescent="0.25">
      <c r="B71" t="s">
        <v>1052</v>
      </c>
    </row>
    <row r="72" spans="1:2" x14ac:dyDescent="0.25">
      <c r="B72" t="s">
        <v>1053</v>
      </c>
    </row>
    <row r="73" spans="1:2" x14ac:dyDescent="0.25">
      <c r="B73" t="s">
        <v>1054</v>
      </c>
    </row>
    <row r="74" spans="1:2" x14ac:dyDescent="0.25">
      <c r="B74" t="s">
        <v>1055</v>
      </c>
    </row>
    <row r="75" spans="1:2" x14ac:dyDescent="0.25">
      <c r="B75" t="s">
        <v>1056</v>
      </c>
    </row>
    <row r="76" spans="1:2" x14ac:dyDescent="0.25">
      <c r="B76" t="s">
        <v>1057</v>
      </c>
    </row>
    <row r="77" spans="1:2" x14ac:dyDescent="0.25">
      <c r="B77" t="s">
        <v>1058</v>
      </c>
    </row>
    <row r="78" spans="1:2" x14ac:dyDescent="0.25">
      <c r="B78" t="s">
        <v>1059</v>
      </c>
    </row>
    <row r="79" spans="1:2" x14ac:dyDescent="0.25">
      <c r="B79" t="s">
        <v>1060</v>
      </c>
    </row>
  </sheetData>
  <customSheetViews>
    <customSheetView guid="{27CD3F9E-A8F8-459C-9542-E3A25AF49F0F}" showPageBreaks="1" printArea="1" view="pageBreakPreview">
      <selection activeCell="N1" sqref="N1:N1048576"/>
      <pageMargins left="0" right="0" top="0" bottom="0" header="0" footer="0"/>
      <pageSetup scale="89" orientation="portrait" r:id="rId1"/>
    </customSheetView>
    <customSheetView guid="{996927AF-2CA0-4EA7-84FB-22D43C3670BC}" scale="60" showPageBreaks="1" printArea="1" view="pageBreakPreview">
      <selection activeCell="K42" sqref="K42"/>
      <pageMargins left="0" right="0" top="0" bottom="0" header="0" footer="0"/>
      <pageSetup scale="89" orientation="portrait" r:id="rId2"/>
    </customSheetView>
  </customSheetViews>
  <pageMargins left="0.7" right="0.7" top="0.75" bottom="0.75" header="0.3" footer="0.3"/>
  <pageSetup scale="8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71629-35CE-4AA4-9D91-7A65BEA12385}">
  <ds:schemaRefs>
    <ds:schemaRef ds:uri="http://purl.org/dc/term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d2d3b424-770f-46eb-80a2-b7460b4d4d45"/>
    <ds:schemaRef ds:uri="03ac8666-5371-4fdf-afcf-fcf06d2bd555"/>
    <ds:schemaRef ds:uri="http://purl.org/dc/dcmitype/"/>
  </ds:schemaRefs>
</ds:datastoreItem>
</file>

<file path=customXml/itemProps2.xml><?xml version="1.0" encoding="utf-8"?>
<ds:datastoreItem xmlns:ds="http://schemas.openxmlformats.org/officeDocument/2006/customXml" ds:itemID="{B501E4F2-A4AD-49D2-8A40-3E083A0E4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209DA-A8D0-4117-A5DE-D65C59EC8AB5}">
  <ds:schemaRefs>
    <ds:schemaRef ds:uri="http://schemas.microsoft.com/sharepoint/v3/contenttype/forms"/>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Instructions</vt:lpstr>
      <vt:lpstr>A_Description and Fund Request</vt:lpstr>
      <vt:lpstr>B_PPA Checklist by Program</vt:lpstr>
      <vt:lpstr>B_Site</vt:lpstr>
      <vt:lpstr>C_Dev Team</vt:lpstr>
      <vt:lpstr>D_Organizational Chart</vt:lpstr>
      <vt:lpstr>F_Population and Services</vt:lpstr>
      <vt:lpstr>E_Unit Mix</vt:lpstr>
      <vt:lpstr>F_Sources_Uses</vt:lpstr>
      <vt:lpstr>G_Construction</vt:lpstr>
      <vt:lpstr>I_Operating Pro Forma</vt:lpstr>
      <vt:lpstr>Construction Lookup Table</vt:lpstr>
      <vt:lpstr>psCover</vt:lpstr>
      <vt:lpstr>PPA ps1</vt:lpstr>
      <vt:lpstr>PPA ps2</vt:lpstr>
      <vt:lpstr>PPA ps3</vt:lpstr>
      <vt:lpstr>PPA ps4</vt:lpstr>
      <vt:lpstr>Data</vt:lpstr>
      <vt:lpstr>Change Log</vt:lpstr>
      <vt:lpstr>'A_Description and Fund Request'!Print_Area</vt:lpstr>
      <vt:lpstr>'B_PPA Checklist by Program'!Print_Area</vt:lpstr>
      <vt:lpstr>B_Site!Print_Area</vt:lpstr>
      <vt:lpstr>'C_Dev Team'!Print_Area</vt:lpstr>
      <vt:lpstr>'Construction Lookup Table'!Print_Area</vt:lpstr>
      <vt:lpstr>'D_Organizational Chart'!Print_Area</vt:lpstr>
      <vt:lpstr>'E_Unit Mix'!Print_Area</vt:lpstr>
      <vt:lpstr>'F_Population and Services'!Print_Area</vt:lpstr>
      <vt:lpstr>F_Sources_Uses!Print_Area</vt:lpstr>
      <vt:lpstr>'I_Operating Pro Forma'!Print_Area</vt:lpstr>
      <vt:lpstr>Instructions!Print_Area</vt:lpstr>
      <vt:lpstr>'PPA ps1'!Print_Area</vt:lpstr>
      <vt:lpstr>'PPA ps2'!Print_Area</vt:lpstr>
      <vt:lpstr>'PPA ps3'!Print_Area</vt:lpstr>
      <vt:lpstr>'PPA ps4'!Print_Area</vt:lpstr>
      <vt:lpstr>psCover!Print_Area</vt:lpstr>
      <vt:lpstr>ps3RentalType</vt:lpstr>
    </vt:vector>
  </TitlesOfParts>
  <Manager/>
  <Company>Illinois Housing Development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arogers</dc:creator>
  <cp:keywords/>
  <dc:description/>
  <cp:lastModifiedBy>Doren Hilmer</cp:lastModifiedBy>
  <cp:revision/>
  <dcterms:created xsi:type="dcterms:W3CDTF">2011-12-29T15:12:07Z</dcterms:created>
  <dcterms:modified xsi:type="dcterms:W3CDTF">2025-02-10T20:08:57Z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