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showInkAnnotation="0" codeName="ThisWorkbook" defaultThemeVersion="124226"/>
  <xr:revisionPtr revIDLastSave="0" documentId="8_{76C672D2-EEC0-443E-BC72-02BD7247CD71}" xr6:coauthVersionLast="47" xr6:coauthVersionMax="47" xr10:uidLastSave="{00000000-0000-0000-0000-000000000000}"/>
  <workbookProtection workbookAlgorithmName="SHA-512" workbookHashValue="/QP7Nl2dY5cwl+2pjhTPyJLBwXLPKhJzBuFVYf/2dmjzFyuRZ+i1zrsetnAcuOsjbEod1Hvm7PuPqBGvoiVUYw==" workbookSaltValue="/JjCtxhmKKOGqsXRoXGGHA==" workbookSpinCount="100000" lockStructure="1"/>
  <bookViews>
    <workbookView xWindow="-110" yWindow="-110" windowWidth="19420" windowHeight="10420" tabRatio="733" firstSheet="1" activeTab="1" xr2:uid="{3A8670D4-336E-421C-B691-A7634939FF2E}"/>
  </bookViews>
  <sheets>
    <sheet name="Change Log" sheetId="42" state="hidden" r:id="rId1"/>
    <sheet name="Instructions" sheetId="26" r:id="rId2"/>
    <sheet name="Scoring Summary" sheetId="22" r:id="rId3"/>
    <sheet name="Scoring Checklist" sheetId="23" state="hidden" r:id="rId4"/>
    <sheet name="Notes" sheetId="24" r:id="rId5"/>
    <sheet name="EUA Restrictions" sheetId="29" state="hidden" r:id="rId6"/>
    <sheet name="A. Leveraging" sheetId="16" r:id="rId7"/>
    <sheet name="B. Service Provider Exp." sheetId="57" r:id="rId8"/>
    <sheet name="C. Shelter Operator Exp." sheetId="58" r:id="rId9"/>
    <sheet name="D. Positive Shelter Outcomes" sheetId="60" r:id="rId10"/>
    <sheet name="E. Proven Need in Community" sheetId="8" r:id="rId11"/>
    <sheet name="F. People with Lived Exp." sheetId="61" r:id="rId12"/>
    <sheet name="G. Services Offered" sheetId="62" r:id="rId13"/>
    <sheet name="H. Food Prep Kitchen Space" sheetId="63" r:id="rId14"/>
    <sheet name="I. Access to Public Transit" sheetId="2" r:id="rId15"/>
    <sheet name="22C2a_old" sheetId="32" state="hidden" r:id="rId16"/>
    <sheet name="22E2" sheetId="39" state="hidden" r:id="rId17"/>
    <sheet name="Tiebreakers" sheetId="49" state="hidden" r:id="rId18"/>
    <sheet name="20B2 - Rehab" sheetId="6" state="hidden" r:id="rId19"/>
    <sheet name="20F2" sheetId="40" state="hidden" r:id="rId20"/>
  </sheets>
  <externalReferences>
    <externalReference r:id="rId21"/>
  </externalReferences>
  <definedNames>
    <definedName name="_xlnm._FilterDatabase" localSheetId="5" hidden="1">'EUA Restrictions'!#REF!</definedName>
    <definedName name="Applicant" localSheetId="18">'20B2 - Rehab'!$C$1:$M$26</definedName>
    <definedName name="Applicant" localSheetId="19">'20F2'!$D$1:$M$16</definedName>
    <definedName name="Applicant" localSheetId="15">'22C2a_old'!$D$1:$M$16</definedName>
    <definedName name="Applicant" localSheetId="16">'22E2'!$D$1:$M$13</definedName>
    <definedName name="Applicant" localSheetId="6">'A. Leveraging'!$D$1:$M$45</definedName>
    <definedName name="Applicant" localSheetId="7">'B. Service Provider Exp.'!$D$1:$M$15</definedName>
    <definedName name="Applicant" localSheetId="8">'C. Shelter Operator Exp.'!$D$1:$M$15</definedName>
    <definedName name="Applicant" localSheetId="9">'D. Positive Shelter Outcomes'!$D$1:$M$14</definedName>
    <definedName name="Applicant" localSheetId="10">'E. Proven Need in Community'!$D$1:$M$26</definedName>
    <definedName name="Applicant" localSheetId="11">'F. People with Lived Exp.'!$E$1:$N$32</definedName>
    <definedName name="Applicant" localSheetId="12">'G. Services Offered'!$D$1:$L$22</definedName>
    <definedName name="Applicant" localSheetId="13">'H. Food Prep Kitchen Space'!$E$1:$N$38</definedName>
    <definedName name="Applicant" localSheetId="14">'I. Access to Public Transit'!$C$1:$L$24</definedName>
    <definedName name="Applicant" localSheetId="4">Notes!$B$1:$M$52</definedName>
    <definedName name="Applicant" localSheetId="3">'Scoring Checklist'!$E$2:$P$158</definedName>
    <definedName name="Applicant" localSheetId="2">'Scoring Summary'!$B$1:$L$33</definedName>
    <definedName name="Applicant" localSheetId="17">Tiebreakers!#REF!</definedName>
    <definedName name="_xlnm.Criteria" localSheetId="5">'EUA Restrictions'!#REF!</definedName>
    <definedName name="_xlnm.Extract" localSheetId="5">'EUA Restrictions'!#REF!</definedName>
    <definedName name="_xlnm.Print_Area" localSheetId="18">'20B2 - Rehab'!$C$1:$M$24,'20B2 - Rehab'!$P$1:$Z$24</definedName>
    <definedName name="_xlnm.Print_Area" localSheetId="19">'20F2'!$D$1:$M$18,'20F2'!$R$1:$AA$18</definedName>
    <definedName name="_xlnm.Print_Area" localSheetId="15">'22C2a_old'!$D$1:$M$21,'22C2a_old'!$Q$1:$Z$21</definedName>
    <definedName name="_xlnm.Print_Area" localSheetId="16">'22E2'!$C$1:$M$19,'22E2'!$Q$1:$Z$19</definedName>
    <definedName name="_xlnm.Print_Area" localSheetId="6">'A. Leveraging'!$D$1:$M$42,'A. Leveraging'!$Q$1:$Z$42</definedName>
    <definedName name="_xlnm.Print_Area" localSheetId="7">'B. Service Provider Exp.'!$D$1:$M$18,'B. Service Provider Exp.'!$R$1:$AA$18</definedName>
    <definedName name="_xlnm.Print_Area" localSheetId="8">'C. Shelter Operator Exp.'!$D$1:$M$18,'C. Shelter Operator Exp.'!$R$1:$AA$18</definedName>
    <definedName name="_xlnm.Print_Area" localSheetId="9">'D. Positive Shelter Outcomes'!$D$1:$M$17,'D. Positive Shelter Outcomes'!$R$1:$AA$17</definedName>
    <definedName name="_xlnm.Print_Area" localSheetId="10">'E. Proven Need in Community'!$D$1:$M$24,'E. Proven Need in Community'!$R$1:$AA$24</definedName>
    <definedName name="_xlnm.Print_Area" localSheetId="5">'EUA Restrictions'!$B$1:$N$248</definedName>
    <definedName name="_xlnm.Print_Area" localSheetId="11">'F. People with Lived Exp.'!$E$1:$N$24,'F. People with Lived Exp.'!$S$1:$AB$24</definedName>
    <definedName name="_xlnm.Print_Area" localSheetId="12">'G. Services Offered'!$D$1:$L$32,'G. Services Offered'!$Q$1:$Y$32</definedName>
    <definedName name="_xlnm.Print_Area" localSheetId="13">'H. Food Prep Kitchen Space'!$E$1:$N$26,'H. Food Prep Kitchen Space'!$S$1:$AB$26</definedName>
    <definedName name="_xlnm.Print_Area" localSheetId="14">'I. Access to Public Transit'!$C$1:$L$24,'I. Access to Public Transit'!$P$1:$Z$24</definedName>
    <definedName name="_xlnm.Print_Area" localSheetId="1">Instructions!$B$1:$N$46</definedName>
    <definedName name="_xlnm.Print_Area" localSheetId="4">Notes!$B$1:$M$52,Notes!$P$1:$AA$52</definedName>
    <definedName name="_xlnm.Print_Area" localSheetId="3">'Scoring Checklist'!$E$1:$P$178,'Scoring Checklist'!$V$1:$AG$178</definedName>
    <definedName name="_xlnm.Print_Area" localSheetId="2">'Scoring Summary'!$B$1:$R$33</definedName>
    <definedName name="_xlnm.Print_Area" localSheetId="17">Tiebreakers!$G$1:$O$25</definedName>
    <definedName name="UD_Checklist" localSheetId="19">'[1]15A1'!$O$22:$O$26,'[1]15A1'!$O$28:$O$34,'[1]15A1'!$O$36:$O$47,'[1]15A1'!$O$49,'[1]15A1'!$O$51:$O$57,'[1]15A1'!$O$59:$O$63,'[1]15A1'!$O$65:$O$67,'[1]15A1'!$O$69:$O$71,'[1]15A1'!$O$73:$O$76,'[1]15A1'!$O$78:$O$80,'[1]15A1'!$O$82,'[1]15A1'!$O$84:$O$85,'[1]15A1'!$O$87:$O$91,'[1]15A1'!$O$93:$O$95,'[1]15A1'!$O$97:$O$98,'[1]15A1'!$O$100:$O$108,'[1]15A1'!$O$110:$O$112,'[1]15A1'!$O$114:$O$117,'[1]15A1'!$O$119</definedName>
    <definedName name="UD_Checklist" localSheetId="16">#REF!,#REF!,#REF!,#REF!,#REF!,#REF!,#REF!,#REF!,#REF!,#REF!,#REF!,#REF!,#REF!,#REF!,#REF!,#REF!,#REF!,#REF!,#REF!</definedName>
    <definedName name="UD_Checklist" localSheetId="7">'[1]15A1'!$O$22:$O$26,'[1]15A1'!$O$28:$O$34,'[1]15A1'!$O$36:$O$47,'[1]15A1'!$O$49,'[1]15A1'!$O$51:$O$57,'[1]15A1'!$O$59:$O$63,'[1]15A1'!$O$65:$O$67,'[1]15A1'!$O$69:$O$71,'[1]15A1'!$O$73:$O$76,'[1]15A1'!$O$78:$O$80,'[1]15A1'!$O$82,'[1]15A1'!$O$84:$O$85,'[1]15A1'!$O$87:$O$91,'[1]15A1'!$O$93:$O$95,'[1]15A1'!$O$97:$O$98,'[1]15A1'!$O$100:$O$108,'[1]15A1'!$O$110:$O$112,'[1]15A1'!$O$114:$O$117,'[1]15A1'!$O$119</definedName>
    <definedName name="UD_Checklist" localSheetId="8">'[1]15A1'!$O$22:$O$26,'[1]15A1'!$O$28:$O$34,'[1]15A1'!$O$36:$O$47,'[1]15A1'!$O$49,'[1]15A1'!$O$51:$O$57,'[1]15A1'!$O$59:$O$63,'[1]15A1'!$O$65:$O$67,'[1]15A1'!$O$69:$O$71,'[1]15A1'!$O$73:$O$76,'[1]15A1'!$O$78:$O$80,'[1]15A1'!$O$82,'[1]15A1'!$O$84:$O$85,'[1]15A1'!$O$87:$O$91,'[1]15A1'!$O$93:$O$95,'[1]15A1'!$O$97:$O$98,'[1]15A1'!$O$100:$O$108,'[1]15A1'!$O$110:$O$112,'[1]15A1'!$O$114:$O$117,'[1]15A1'!$O$119</definedName>
    <definedName name="UD_Checklist" localSheetId="9">'[1]15A1'!$O$22:$O$26,'[1]15A1'!$O$28:$O$34,'[1]15A1'!$O$36:$O$47,'[1]15A1'!$O$49,'[1]15A1'!$O$51:$O$57,'[1]15A1'!$O$59:$O$63,'[1]15A1'!$O$65:$O$67,'[1]15A1'!$O$69:$O$71,'[1]15A1'!$O$73:$O$76,'[1]15A1'!$O$78:$O$80,'[1]15A1'!$O$82,'[1]15A1'!$O$84:$O$85,'[1]15A1'!$O$87:$O$91,'[1]15A1'!$O$93:$O$95,'[1]15A1'!$O$97:$O$98,'[1]15A1'!$O$100:$O$108,'[1]15A1'!$O$110:$O$112,'[1]15A1'!$O$114:$O$117,'[1]15A1'!$O$119</definedName>
    <definedName name="UD_Checklist" localSheetId="12">'[1]15A1'!$O$22:$O$26,'[1]15A1'!$O$28:$O$34,'[1]15A1'!$O$36:$O$47,'[1]15A1'!$O$49,'[1]15A1'!$O$51:$O$57,'[1]15A1'!$O$59:$O$63,'[1]15A1'!$O$65:$O$67,'[1]15A1'!$O$69:$O$71,'[1]15A1'!$O$73:$O$76,'[1]15A1'!$O$78:$O$80,'[1]15A1'!$O$82,'[1]15A1'!$O$84:$O$85,'[1]15A1'!$O$87:$O$91,'[1]15A1'!$O$93:$O$95,'[1]15A1'!$O$97:$O$98,'[1]15A1'!$O$100:$O$108,'[1]15A1'!$O$110:$O$112,'[1]15A1'!$O$114:$O$117,'[1]15A1'!$O$119</definedName>
    <definedName name="UD_Checklist">#REF!,#REF!,#REF!,#REF!,#REF!,#REF!,#REF!,#REF!,#REF!,#REF!,#REF!,#REF!,#REF!,#REF!,#REF!,#REF!,#REF!,#REF!,#REF!</definedName>
    <definedName name="UD_Checklist2">#REF!,#REF!,#REF!,#REF!,#REF!,#REF!,#REF!,#REF!,#REF!,#REF!,#REF!,#REF!,#REF!,#REF!,#REF!,#REF!,#REF!,#REF!,#REF!</definedName>
    <definedName name="UD_Code" localSheetId="19">'[1]15A1'!$P$22:$P$26,'[1]15A1'!$P$28:$P$34,'[1]15A1'!$P$36:$P$47,'[1]15A1'!$P$49,'[1]15A1'!$P$51:$P$57,'[1]15A1'!$P$59:$P$63,'[1]15A1'!$P$65:$P$67,'[1]15A1'!$P$69:$P$71,'[1]15A1'!$P$73:$P$76,'[1]15A1'!$P$78:$P$80,'[1]15A1'!$P$82,'[1]15A1'!$P$84:$P$85,'[1]15A1'!$P$87:$P$91,'[1]15A1'!$P$93:$P$95,'[1]15A1'!$P$97:$P$98,'[1]15A1'!$P$100:$P$108,'[1]15A1'!$P$110:$P$112,'[1]15A1'!$P$114:$P$117,'[1]15A1'!$P$119</definedName>
    <definedName name="UD_Code" localSheetId="16">#REF!,#REF!,#REF!,#REF!,#REF!,#REF!,#REF!,#REF!,#REF!,#REF!,#REF!,#REF!,#REF!,#REF!,#REF!,#REF!,#REF!,#REF!,#REF!</definedName>
    <definedName name="UD_Code" localSheetId="7">'[1]15A1'!$P$22:$P$26,'[1]15A1'!$P$28:$P$34,'[1]15A1'!$P$36:$P$47,'[1]15A1'!$P$49,'[1]15A1'!$P$51:$P$57,'[1]15A1'!$P$59:$P$63,'[1]15A1'!$P$65:$P$67,'[1]15A1'!$P$69:$P$71,'[1]15A1'!$P$73:$P$76,'[1]15A1'!$P$78:$P$80,'[1]15A1'!$P$82,'[1]15A1'!$P$84:$P$85,'[1]15A1'!$P$87:$P$91,'[1]15A1'!$P$93:$P$95,'[1]15A1'!$P$97:$P$98,'[1]15A1'!$P$100:$P$108,'[1]15A1'!$P$110:$P$112,'[1]15A1'!$P$114:$P$117,'[1]15A1'!$P$119</definedName>
    <definedName name="UD_Code" localSheetId="8">'[1]15A1'!$P$22:$P$26,'[1]15A1'!$P$28:$P$34,'[1]15A1'!$P$36:$P$47,'[1]15A1'!$P$49,'[1]15A1'!$P$51:$P$57,'[1]15A1'!$P$59:$P$63,'[1]15A1'!$P$65:$P$67,'[1]15A1'!$P$69:$P$71,'[1]15A1'!$P$73:$P$76,'[1]15A1'!$P$78:$P$80,'[1]15A1'!$P$82,'[1]15A1'!$P$84:$P$85,'[1]15A1'!$P$87:$P$91,'[1]15A1'!$P$93:$P$95,'[1]15A1'!$P$97:$P$98,'[1]15A1'!$P$100:$P$108,'[1]15A1'!$P$110:$P$112,'[1]15A1'!$P$114:$P$117,'[1]15A1'!$P$119</definedName>
    <definedName name="UD_Code" localSheetId="9">'[1]15A1'!$P$22:$P$26,'[1]15A1'!$P$28:$P$34,'[1]15A1'!$P$36:$P$47,'[1]15A1'!$P$49,'[1]15A1'!$P$51:$P$57,'[1]15A1'!$P$59:$P$63,'[1]15A1'!$P$65:$P$67,'[1]15A1'!$P$69:$P$71,'[1]15A1'!$P$73:$P$76,'[1]15A1'!$P$78:$P$80,'[1]15A1'!$P$82,'[1]15A1'!$P$84:$P$85,'[1]15A1'!$P$87:$P$91,'[1]15A1'!$P$93:$P$95,'[1]15A1'!$P$97:$P$98,'[1]15A1'!$P$100:$P$108,'[1]15A1'!$P$110:$P$112,'[1]15A1'!$P$114:$P$117,'[1]15A1'!$P$119</definedName>
    <definedName name="UD_Code" localSheetId="12">'[1]15A1'!$P$22:$P$26,'[1]15A1'!$P$28:$P$34,'[1]15A1'!$P$36:$P$47,'[1]15A1'!$P$49,'[1]15A1'!$P$51:$P$57,'[1]15A1'!$P$59:$P$63,'[1]15A1'!$P$65:$P$67,'[1]15A1'!$P$69:$P$71,'[1]15A1'!$P$73:$P$76,'[1]15A1'!$P$78:$P$80,'[1]15A1'!$P$82,'[1]15A1'!$P$84:$P$85,'[1]15A1'!$P$87:$P$91,'[1]15A1'!$P$93:$P$95,'[1]15A1'!$P$97:$P$98,'[1]15A1'!$P$100:$P$108,'[1]15A1'!$P$110:$P$112,'[1]15A1'!$P$114:$P$117,'[1]15A1'!$P$119</definedName>
    <definedName name="UD_Code">#REF!,#REF!,#REF!,#REF!,#REF!,#REF!,#REF!,#REF!,#REF!,#REF!,#REF!,#REF!,#REF!,#REF!,#REF!,#REF!,#REF!,#REF!,#REF!</definedName>
    <definedName name="UD_Rule" localSheetId="19">'[1]15A1'!$Q$22:$X$26,'[1]15A1'!$Q$28:$X$34,'[1]15A1'!$Q$36:$X$47,'[1]15A1'!$Q$49,'[1]15A1'!$Q$51:$X$57,'[1]15A1'!$Q$59:$X$63,'[1]15A1'!$Q$65:$X$67,'[1]15A1'!$Q$69:$X$71,'[1]15A1'!$Q$73:$X$76,'[1]15A1'!$Q$78:$X$80,'[1]15A1'!$Q$82,'[1]15A1'!$Q$84:$X$86,'[1]15A1'!$Q$86,'[1]15A1'!$Q$87:$X$91,'[1]15A1'!$Q$86,'[1]15A1'!$Q$93:$X$95,'[1]15A1'!$Q$97:$X$98,'[1]15A1'!$Q$100:$X$108,'[1]15A1'!$Q$110:$X$112</definedName>
    <definedName name="UD_Rule" localSheetId="16">#REF!,#REF!,#REF!,#REF!,#REF!,#REF!,#REF!,#REF!,#REF!,#REF!,#REF!,#REF!,#REF!,#REF!,#REF!,#REF!,#REF!,#REF!,#REF!</definedName>
    <definedName name="UD_Rule" localSheetId="7">'[1]15A1'!$Q$22:$X$26,'[1]15A1'!$Q$28:$X$34,'[1]15A1'!$Q$36:$X$47,'[1]15A1'!$Q$49,'[1]15A1'!$Q$51:$X$57,'[1]15A1'!$Q$59:$X$63,'[1]15A1'!$Q$65:$X$67,'[1]15A1'!$Q$69:$X$71,'[1]15A1'!$Q$73:$X$76,'[1]15A1'!$Q$78:$X$80,'[1]15A1'!$Q$82,'[1]15A1'!$Q$84:$X$86,'[1]15A1'!$Q$86,'[1]15A1'!$Q$87:$X$91,'[1]15A1'!$Q$86,'[1]15A1'!$Q$93:$X$95,'[1]15A1'!$Q$97:$X$98,'[1]15A1'!$Q$100:$X$108,'[1]15A1'!$Q$110:$X$112</definedName>
    <definedName name="UD_Rule" localSheetId="8">'[1]15A1'!$Q$22:$X$26,'[1]15A1'!$Q$28:$X$34,'[1]15A1'!$Q$36:$X$47,'[1]15A1'!$Q$49,'[1]15A1'!$Q$51:$X$57,'[1]15A1'!$Q$59:$X$63,'[1]15A1'!$Q$65:$X$67,'[1]15A1'!$Q$69:$X$71,'[1]15A1'!$Q$73:$X$76,'[1]15A1'!$Q$78:$X$80,'[1]15A1'!$Q$82,'[1]15A1'!$Q$84:$X$86,'[1]15A1'!$Q$86,'[1]15A1'!$Q$87:$X$91,'[1]15A1'!$Q$86,'[1]15A1'!$Q$93:$X$95,'[1]15A1'!$Q$97:$X$98,'[1]15A1'!$Q$100:$X$108,'[1]15A1'!$Q$110:$X$112</definedName>
    <definedName name="UD_Rule" localSheetId="9">'[1]15A1'!$Q$22:$X$26,'[1]15A1'!$Q$28:$X$34,'[1]15A1'!$Q$36:$X$47,'[1]15A1'!$Q$49,'[1]15A1'!$Q$51:$X$57,'[1]15A1'!$Q$59:$X$63,'[1]15A1'!$Q$65:$X$67,'[1]15A1'!$Q$69:$X$71,'[1]15A1'!$Q$73:$X$76,'[1]15A1'!$Q$78:$X$80,'[1]15A1'!$Q$82,'[1]15A1'!$Q$84:$X$86,'[1]15A1'!$Q$86,'[1]15A1'!$Q$87:$X$91,'[1]15A1'!$Q$86,'[1]15A1'!$Q$93:$X$95,'[1]15A1'!$Q$97:$X$98,'[1]15A1'!$Q$100:$X$108,'[1]15A1'!$Q$110:$X$112</definedName>
    <definedName name="UD_Rule" localSheetId="12">'[1]15A1'!$Q$22:$X$26,'[1]15A1'!$Q$28:$X$34,'[1]15A1'!$Q$36:$X$47,'[1]15A1'!$Q$49,'[1]15A1'!$Q$51:$X$57,'[1]15A1'!$Q$59:$X$63,'[1]15A1'!$Q$65:$X$67,'[1]15A1'!$Q$69:$X$71,'[1]15A1'!$Q$73:$X$76,'[1]15A1'!$Q$78:$X$80,'[1]15A1'!$Q$82,'[1]15A1'!$Q$84:$X$86,'[1]15A1'!$Q$86,'[1]15A1'!$Q$87:$X$91,'[1]15A1'!$Q$86,'[1]15A1'!$Q$93:$X$95,'[1]15A1'!$Q$97:$X$98,'[1]15A1'!$Q$100:$X$108,'[1]15A1'!$Q$110:$X$112</definedName>
    <definedName name="UD_Rule">#REF!,#REF!,#REF!,#REF!,#REF!,#REF!,#REF!,#REF!,#REF!,#REF!,#REF!,#REF!,#REF!,#REF!,#REF!,#REF!,#REF!,#REF!,#REF!</definedName>
    <definedName name="Underwriting" localSheetId="18">'20B2 - Rehab'!$P$1:$Z$26</definedName>
    <definedName name="Underwriting" localSheetId="19">'20F2'!$R$1:$AA$16</definedName>
    <definedName name="Underwriting" localSheetId="15">'22C2a_old'!$Q$1:$Z$16</definedName>
    <definedName name="Underwriting" localSheetId="16">'22E2'!$Q$1:$Z$13</definedName>
    <definedName name="Underwriting" localSheetId="6">'A. Leveraging'!$Q$1:$Z$45</definedName>
    <definedName name="Underwriting" localSheetId="7">'B. Service Provider Exp.'!$R$1:$AA$15</definedName>
    <definedName name="Underwriting" localSheetId="8">'C. Shelter Operator Exp.'!$R$1:$AA$15</definedName>
    <definedName name="Underwriting" localSheetId="9">'D. Positive Shelter Outcomes'!$R$1:$AA$14</definedName>
    <definedName name="Underwriting" localSheetId="10">'E. Proven Need in Community'!$R$1:$AA$26</definedName>
    <definedName name="Underwriting" localSheetId="5">'EUA Restrictions'!$B$1:$N$62</definedName>
    <definedName name="Underwriting" localSheetId="11">'F. People with Lived Exp.'!$S$1:$AB$32</definedName>
    <definedName name="Underwriting" localSheetId="12">'G. Services Offered'!$Q$1:$Y$22</definedName>
    <definedName name="Underwriting" localSheetId="13">'H. Food Prep Kitchen Space'!$S$1:$AB$38</definedName>
    <definedName name="Underwriting" localSheetId="14">'I. Access to Public Transit'!$P$1:$Y$24</definedName>
    <definedName name="Underwriting" localSheetId="4">Notes!$P$1:$AA$52</definedName>
    <definedName name="Underwriting" localSheetId="3">'Scoring Checklist'!#REF!</definedName>
    <definedName name="Underwriting" localSheetId="2">'Scoring Summary'!$N$1:$Q$33</definedName>
    <definedName name="Underwriting" localSheetId="17">Tiebreakers!$G$1:$O$22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22" l="1"/>
  <c r="P20" i="2"/>
  <c r="T10" i="2" s="1"/>
  <c r="P16" i="2"/>
  <c r="C20" i="2"/>
  <c r="G10" i="2" s="1"/>
  <c r="P2" i="2"/>
  <c r="U25" i="63"/>
  <c r="W10" i="63" s="1"/>
  <c r="G25" i="63"/>
  <c r="I10" i="63" s="1"/>
  <c r="S2" i="63"/>
  <c r="Q2" i="62"/>
  <c r="X31" i="62"/>
  <c r="U10" i="62" s="1"/>
  <c r="K31" i="62"/>
  <c r="H10" i="62" s="1"/>
  <c r="K23" i="22" s="1"/>
  <c r="W10" i="61"/>
  <c r="G23" i="61"/>
  <c r="I10" i="61" s="1"/>
  <c r="K22" i="22" s="1"/>
  <c r="S2" i="61"/>
  <c r="R2" i="8"/>
  <c r="V10" i="8"/>
  <c r="N21" i="22" s="1"/>
  <c r="F23" i="8"/>
  <c r="H10" i="8" s="1"/>
  <c r="K21" i="22" s="1"/>
  <c r="T16" i="60"/>
  <c r="V10" i="60" s="1"/>
  <c r="F16" i="60"/>
  <c r="H10" i="60" s="1"/>
  <c r="R2" i="60"/>
  <c r="T17" i="58"/>
  <c r="V10" i="58" s="1"/>
  <c r="F17" i="58"/>
  <c r="H10" i="58" s="1"/>
  <c r="R2" i="58"/>
  <c r="S17" i="57"/>
  <c r="V10" i="57" s="1"/>
  <c r="E17" i="57"/>
  <c r="H10" i="57" s="1"/>
  <c r="R2" i="57"/>
  <c r="Q2" i="16"/>
  <c r="T51" i="24" l="1"/>
  <c r="T47" i="24"/>
  <c r="T43" i="24"/>
  <c r="T39" i="24"/>
  <c r="T35" i="24"/>
  <c r="T31" i="24"/>
  <c r="T26" i="24"/>
  <c r="T22" i="24"/>
  <c r="T18" i="24"/>
  <c r="S8" i="24"/>
  <c r="S6" i="24"/>
  <c r="S5" i="24"/>
  <c r="T8" i="2"/>
  <c r="G8" i="2"/>
  <c r="T6" i="2"/>
  <c r="G6" i="2"/>
  <c r="T5" i="2"/>
  <c r="W8" i="63"/>
  <c r="W6" i="63"/>
  <c r="W5" i="63"/>
  <c r="U8" i="62"/>
  <c r="U6" i="62"/>
  <c r="U5" i="62"/>
  <c r="N22" i="22"/>
  <c r="Q22" i="22" s="1"/>
  <c r="W8" i="61"/>
  <c r="W6" i="61"/>
  <c r="W5" i="61"/>
  <c r="Q21" i="22"/>
  <c r="V8" i="8"/>
  <c r="V6" i="8"/>
  <c r="V5" i="8"/>
  <c r="V8" i="60"/>
  <c r="V6" i="60"/>
  <c r="V5" i="60"/>
  <c r="V6" i="58"/>
  <c r="V5" i="58"/>
  <c r="V8" i="58"/>
  <c r="N18" i="22"/>
  <c r="V6" i="57"/>
  <c r="V5" i="57"/>
  <c r="V8" i="57"/>
  <c r="U8" i="16"/>
  <c r="U6" i="16"/>
  <c r="U5" i="16"/>
  <c r="I8" i="63"/>
  <c r="I6" i="63"/>
  <c r="I5" i="63"/>
  <c r="N23" i="22"/>
  <c r="Q23" i="22" s="1"/>
  <c r="H8" i="62"/>
  <c r="W6" i="62"/>
  <c r="H6" i="62"/>
  <c r="H5" i="62"/>
  <c r="I8" i="61"/>
  <c r="I6" i="61"/>
  <c r="I5" i="61"/>
  <c r="H8" i="60"/>
  <c r="Z6" i="60"/>
  <c r="X6" i="60"/>
  <c r="H6" i="60"/>
  <c r="H5" i="60"/>
  <c r="H8" i="58"/>
  <c r="Z6" i="58"/>
  <c r="X6" i="58"/>
  <c r="H6" i="58"/>
  <c r="H5" i="58"/>
  <c r="H8" i="57"/>
  <c r="Z6" i="57"/>
  <c r="X6" i="57"/>
  <c r="H6" i="57"/>
  <c r="H5" i="57"/>
  <c r="K18" i="22" l="1"/>
  <c r="Q18" i="22" s="1"/>
  <c r="N24" i="22"/>
  <c r="K24" i="22"/>
  <c r="N20" i="22"/>
  <c r="K20" i="22"/>
  <c r="N19" i="22"/>
  <c r="K19" i="22"/>
  <c r="T63" i="23"/>
  <c r="T61" i="23"/>
  <c r="T60" i="23" s="1"/>
  <c r="T175" i="23"/>
  <c r="T174" i="23"/>
  <c r="T172" i="23"/>
  <c r="T170" i="23"/>
  <c r="T169" i="23" s="1"/>
  <c r="T167" i="23"/>
  <c r="T165" i="23"/>
  <c r="T163" i="23"/>
  <c r="T162" i="23" s="1"/>
  <c r="T160" i="23"/>
  <c r="T159" i="23" s="1"/>
  <c r="T157" i="23"/>
  <c r="T155" i="23"/>
  <c r="T154" i="23"/>
  <c r="C174" i="23"/>
  <c r="C175" i="23"/>
  <c r="C172" i="23"/>
  <c r="C170" i="23"/>
  <c r="C162" i="23"/>
  <c r="C167" i="23"/>
  <c r="C165" i="23"/>
  <c r="C163" i="23"/>
  <c r="C63" i="23"/>
  <c r="C61" i="23"/>
  <c r="C60" i="23" s="1"/>
  <c r="Q20" i="22" l="1"/>
  <c r="Q19" i="22"/>
  <c r="Q24" i="22"/>
  <c r="I30" i="22"/>
  <c r="C169" i="23"/>
  <c r="T119" i="23" l="1"/>
  <c r="C119" i="23"/>
  <c r="C116" i="23"/>
  <c r="T151" i="23"/>
  <c r="C151" i="23"/>
  <c r="C47" i="23" l="1"/>
  <c r="T47" i="23"/>
  <c r="C49" i="23"/>
  <c r="T49" i="23"/>
  <c r="Q14" i="32"/>
  <c r="D14" i="32"/>
  <c r="T116" i="23"/>
  <c r="T113" i="23"/>
  <c r="T110" i="23"/>
  <c r="T107" i="23"/>
  <c r="C113" i="23"/>
  <c r="C110" i="23"/>
  <c r="C107" i="23"/>
  <c r="C93" i="23"/>
  <c r="T93" i="23"/>
  <c r="U10" i="32"/>
  <c r="T135" i="23" l="1"/>
  <c r="C135" i="23"/>
  <c r="T149" i="23"/>
  <c r="T87" i="23"/>
  <c r="T84" i="23"/>
  <c r="T76" i="23"/>
  <c r="C76" i="23"/>
  <c r="C87" i="23"/>
  <c r="C84" i="23"/>
  <c r="H10" i="32" l="1"/>
  <c r="J5" i="49" l="1"/>
  <c r="H5" i="16"/>
  <c r="U5" i="39"/>
  <c r="H5" i="39"/>
  <c r="U5" i="32"/>
  <c r="H5" i="32"/>
  <c r="H5" i="8"/>
  <c r="G5" i="2"/>
  <c r="K25" i="22"/>
  <c r="C51" i="29" l="1"/>
  <c r="C52" i="29"/>
  <c r="C53" i="29"/>
  <c r="C54" i="29"/>
  <c r="C50" i="29"/>
  <c r="C55" i="29"/>
  <c r="C40" i="29"/>
  <c r="C41" i="29"/>
  <c r="C42" i="29"/>
  <c r="C43" i="29"/>
  <c r="C44" i="29"/>
  <c r="C45" i="29"/>
  <c r="C46" i="29"/>
  <c r="C39" i="29"/>
  <c r="C244" i="29"/>
  <c r="B240" i="29"/>
  <c r="C240" i="29"/>
  <c r="F219" i="29"/>
  <c r="F221" i="29"/>
  <c r="W37" i="16"/>
  <c r="H206" i="29" s="1"/>
  <c r="H197" i="29"/>
  <c r="H198" i="29"/>
  <c r="H199" i="29"/>
  <c r="H200" i="29"/>
  <c r="H201" i="29"/>
  <c r="H202" i="29"/>
  <c r="H203" i="29"/>
  <c r="H204" i="29"/>
  <c r="H205" i="29"/>
  <c r="H196" i="29"/>
  <c r="C197" i="29"/>
  <c r="C198" i="29"/>
  <c r="C199" i="29"/>
  <c r="C200" i="29"/>
  <c r="C201" i="29"/>
  <c r="C202" i="29"/>
  <c r="C203" i="29"/>
  <c r="C204" i="29"/>
  <c r="C205" i="29"/>
  <c r="C196" i="29"/>
  <c r="H193" i="29"/>
  <c r="B189" i="29"/>
  <c r="C189" i="29"/>
  <c r="C188" i="29"/>
  <c r="E178" i="29"/>
  <c r="J160" i="29"/>
  <c r="J161" i="29"/>
  <c r="J162" i="29"/>
  <c r="J163" i="29"/>
  <c r="J164" i="29"/>
  <c r="J165" i="29"/>
  <c r="J166" i="29"/>
  <c r="J159" i="29"/>
  <c r="H160" i="29"/>
  <c r="H161" i="29"/>
  <c r="H162" i="29"/>
  <c r="H163" i="29"/>
  <c r="H164" i="29"/>
  <c r="H165" i="29"/>
  <c r="H166" i="29"/>
  <c r="H159" i="29"/>
  <c r="D160" i="29"/>
  <c r="D161" i="29"/>
  <c r="D162" i="29"/>
  <c r="D163" i="29"/>
  <c r="D164" i="29"/>
  <c r="D165" i="29"/>
  <c r="D166" i="29"/>
  <c r="D159" i="29"/>
  <c r="C151" i="29"/>
  <c r="C146" i="29"/>
  <c r="C147" i="29"/>
  <c r="C145" i="29"/>
  <c r="C143" i="29"/>
  <c r="C141" i="29"/>
  <c r="C135" i="29"/>
  <c r="C129" i="29"/>
  <c r="C128" i="29"/>
  <c r="C112" i="29"/>
  <c r="C111" i="29"/>
  <c r="C110" i="29"/>
  <c r="L35" i="2"/>
  <c r="N25" i="22"/>
  <c r="F103" i="29"/>
  <c r="H99" i="29"/>
  <c r="Q25" i="22" l="1"/>
  <c r="N30" i="22"/>
  <c r="B111" i="29"/>
  <c r="B110" i="29"/>
  <c r="E93" i="29"/>
  <c r="E94" i="29"/>
  <c r="E95" i="29"/>
  <c r="E96" i="29"/>
  <c r="E97" i="29"/>
  <c r="E92" i="29"/>
  <c r="E87" i="29"/>
  <c r="E88" i="29"/>
  <c r="E89" i="29"/>
  <c r="E86" i="29"/>
  <c r="E84" i="29"/>
  <c r="E83" i="29"/>
  <c r="F76" i="29"/>
  <c r="F72" i="29"/>
  <c r="F70" i="29"/>
  <c r="F68" i="29"/>
  <c r="C59" i="29"/>
  <c r="C60" i="29"/>
  <c r="C61" i="29"/>
  <c r="C62" i="29"/>
  <c r="C63" i="29"/>
  <c r="C64" i="29"/>
  <c r="C58" i="29"/>
  <c r="C17" i="29"/>
  <c r="B53" i="29"/>
  <c r="F105" i="29"/>
  <c r="F51" i="24"/>
  <c r="F18" i="24"/>
  <c r="F218" i="29" l="1"/>
  <c r="D14" i="39" l="1"/>
  <c r="Q14" i="39"/>
  <c r="T29" i="23"/>
  <c r="T28" i="23" s="1"/>
  <c r="T26" i="23"/>
  <c r="T25" i="23" s="1"/>
  <c r="T23" i="23"/>
  <c r="T21" i="23"/>
  <c r="T18" i="23"/>
  <c r="T16" i="23"/>
  <c r="T147" i="23"/>
  <c r="T141" i="23"/>
  <c r="T139" i="23"/>
  <c r="T133" i="23"/>
  <c r="T127" i="23"/>
  <c r="T125" i="23"/>
  <c r="T123" i="23"/>
  <c r="T105" i="23"/>
  <c r="T104" i="23" s="1"/>
  <c r="T101" i="23"/>
  <c r="T99" i="23"/>
  <c r="T92" i="23"/>
  <c r="T90" i="23"/>
  <c r="T73" i="23"/>
  <c r="T71" i="23"/>
  <c r="T68" i="23"/>
  <c r="T66" i="23"/>
  <c r="T58" i="23"/>
  <c r="T56" i="23"/>
  <c r="T53" i="23"/>
  <c r="T52" i="23" s="1"/>
  <c r="T45" i="23"/>
  <c r="T43" i="23"/>
  <c r="T41" i="23"/>
  <c r="T36" i="23"/>
  <c r="T34" i="23"/>
  <c r="Y8" i="23"/>
  <c r="Y6" i="23"/>
  <c r="Y5" i="23"/>
  <c r="C160" i="23"/>
  <c r="C159" i="23" s="1"/>
  <c r="C157" i="23"/>
  <c r="C155" i="23"/>
  <c r="C149" i="23"/>
  <c r="C147" i="23"/>
  <c r="C141" i="23"/>
  <c r="C139" i="23"/>
  <c r="C133" i="23"/>
  <c r="C132" i="23" s="1"/>
  <c r="C127" i="23"/>
  <c r="C125" i="23"/>
  <c r="C123" i="23"/>
  <c r="C105" i="23"/>
  <c r="C104" i="23" s="1"/>
  <c r="C101" i="23"/>
  <c r="C99" i="23"/>
  <c r="C92" i="23"/>
  <c r="C90" i="23"/>
  <c r="C71" i="23"/>
  <c r="C68" i="23"/>
  <c r="C66" i="23"/>
  <c r="C58" i="23"/>
  <c r="C56" i="23"/>
  <c r="C53" i="23"/>
  <c r="C52" i="23" s="1"/>
  <c r="C45" i="23"/>
  <c r="C43" i="23"/>
  <c r="C41" i="23"/>
  <c r="C36" i="23"/>
  <c r="C34" i="23"/>
  <c r="C29" i="23"/>
  <c r="C28" i="23" s="1"/>
  <c r="C26" i="23"/>
  <c r="C25" i="23" s="1"/>
  <c r="C23" i="23"/>
  <c r="C21" i="23"/>
  <c r="C18" i="23"/>
  <c r="C16" i="23"/>
  <c r="C89" i="23" l="1"/>
  <c r="C98" i="23"/>
  <c r="C122" i="23"/>
  <c r="C154" i="23"/>
  <c r="C146" i="23"/>
  <c r="C138" i="23"/>
  <c r="T15" i="23"/>
  <c r="T89" i="23"/>
  <c r="T55" i="23"/>
  <c r="T70" i="23"/>
  <c r="T132" i="23"/>
  <c r="C55" i="23"/>
  <c r="F220" i="29"/>
  <c r="T122" i="23"/>
  <c r="T146" i="23"/>
  <c r="T40" i="23"/>
  <c r="T65" i="23"/>
  <c r="C20" i="23"/>
  <c r="C33" i="23"/>
  <c r="C65" i="23"/>
  <c r="T98" i="23"/>
  <c r="T138" i="23"/>
  <c r="C40" i="23"/>
  <c r="T33" i="23"/>
  <c r="T20" i="23"/>
  <c r="C15" i="23"/>
  <c r="B227" i="29" l="1"/>
  <c r="C227" i="29"/>
  <c r="B226" i="29"/>
  <c r="C226" i="29"/>
  <c r="B235" i="29"/>
  <c r="C235" i="29"/>
  <c r="C234" i="29"/>
  <c r="B236" i="29"/>
  <c r="C236" i="29"/>
  <c r="B143" i="29"/>
  <c r="B141" i="29"/>
  <c r="B135" i="29"/>
  <c r="B234" i="29" l="1"/>
  <c r="B140" i="29"/>
  <c r="B145" i="29"/>
  <c r="B45" i="29" l="1"/>
  <c r="B42" i="29"/>
  <c r="B41" i="29"/>
  <c r="L116" i="29" l="1"/>
  <c r="C124" i="29"/>
  <c r="C119" i="29"/>
  <c r="C121" i="29"/>
  <c r="C120" i="29"/>
  <c r="C122" i="29"/>
  <c r="C123" i="29"/>
  <c r="C118" i="29" l="1"/>
  <c r="B118" i="29"/>
  <c r="B120" i="29"/>
  <c r="B123" i="29"/>
  <c r="B124" i="29"/>
  <c r="B122" i="29"/>
  <c r="B119" i="29"/>
  <c r="B121" i="29"/>
  <c r="J16" i="49" l="1"/>
  <c r="J15" i="49"/>
  <c r="J8" i="49" l="1"/>
  <c r="J6" i="49"/>
  <c r="F78" i="29" l="1"/>
  <c r="B46" i="29"/>
  <c r="B44" i="29"/>
  <c r="B43" i="29"/>
  <c r="B40" i="29"/>
  <c r="B39" i="29"/>
  <c r="Q18" i="39" l="1"/>
  <c r="D18" i="39"/>
  <c r="B112" i="29" l="1"/>
  <c r="B51" i="29"/>
  <c r="B52" i="29"/>
  <c r="B54" i="29"/>
  <c r="B50" i="29"/>
  <c r="B17" i="29"/>
  <c r="G10" i="6"/>
  <c r="G178" i="29" l="1"/>
  <c r="E176" i="29"/>
  <c r="E179" i="29"/>
  <c r="E177" i="29"/>
  <c r="I178" i="29" l="1"/>
  <c r="B184" i="29"/>
  <c r="B183" i="29"/>
  <c r="B182" i="29"/>
  <c r="C182" i="29" l="1"/>
  <c r="C184" i="29"/>
  <c r="C183" i="29"/>
  <c r="B32" i="29" l="1"/>
  <c r="C32" i="29" l="1"/>
  <c r="B35" i="29"/>
  <c r="C35" i="29"/>
  <c r="C13" i="29"/>
  <c r="H167" i="29" l="1"/>
  <c r="B166" i="29"/>
  <c r="B165" i="29"/>
  <c r="B164" i="29"/>
  <c r="B163" i="29"/>
  <c r="B162" i="29"/>
  <c r="B161" i="29"/>
  <c r="B160" i="29"/>
  <c r="B159" i="29"/>
  <c r="I155" i="29" l="1"/>
  <c r="I163" i="29"/>
  <c r="I167" i="29"/>
  <c r="I166" i="29"/>
  <c r="I162" i="29"/>
  <c r="I165" i="29"/>
  <c r="I161" i="29"/>
  <c r="I164" i="29"/>
  <c r="I160" i="29"/>
  <c r="I159" i="29"/>
  <c r="F170" i="29" l="1"/>
  <c r="R17" i="40"/>
  <c r="D17" i="40"/>
  <c r="H10" i="40" s="1"/>
  <c r="V8" i="40"/>
  <c r="H8" i="40"/>
  <c r="Z6" i="40"/>
  <c r="X6" i="40"/>
  <c r="V6" i="40"/>
  <c r="H6" i="40"/>
  <c r="V5" i="40"/>
  <c r="H5" i="40"/>
  <c r="E170" i="29" l="1"/>
  <c r="V10" i="40"/>
  <c r="Q17" i="39" l="1"/>
  <c r="D17" i="39"/>
  <c r="U8" i="39"/>
  <c r="H8" i="39"/>
  <c r="U6" i="39"/>
  <c r="H6" i="39"/>
  <c r="U10" i="39" l="1"/>
  <c r="B188" i="29"/>
  <c r="H10" i="39"/>
  <c r="P21" i="6"/>
  <c r="P23" i="6" l="1"/>
  <c r="P22" i="6"/>
  <c r="C23" i="6"/>
  <c r="C22" i="6"/>
  <c r="C21" i="6"/>
  <c r="C16" i="6" s="1"/>
  <c r="P16" i="6" l="1"/>
  <c r="T10" i="6" s="1"/>
  <c r="B13" i="29" l="1"/>
  <c r="X27" i="16" l="1"/>
  <c r="I196" i="29" s="1"/>
  <c r="X28" i="16"/>
  <c r="I197" i="29" s="1"/>
  <c r="X29" i="16"/>
  <c r="I198" i="29" s="1"/>
  <c r="X30" i="16"/>
  <c r="I199" i="29" s="1"/>
  <c r="X31" i="16"/>
  <c r="I200" i="29" s="1"/>
  <c r="X32" i="16"/>
  <c r="I201" i="29" s="1"/>
  <c r="X33" i="16"/>
  <c r="I202" i="29" s="1"/>
  <c r="X34" i="16"/>
  <c r="I203" i="29" s="1"/>
  <c r="X35" i="16"/>
  <c r="I204" i="29" s="1"/>
  <c r="X36" i="16"/>
  <c r="I205" i="29" s="1"/>
  <c r="X37" i="16" l="1"/>
  <c r="R41" i="16" s="1"/>
  <c r="I206" i="29" l="1"/>
  <c r="F47" i="24"/>
  <c r="K6" i="29" l="1"/>
  <c r="E6" i="29"/>
  <c r="E4" i="29"/>
  <c r="E3" i="29"/>
  <c r="B244" i="29" l="1"/>
  <c r="B129" i="29" l="1"/>
  <c r="B128" i="29"/>
  <c r="U8" i="32" l="1"/>
  <c r="H8" i="32"/>
  <c r="U6" i="32"/>
  <c r="H6" i="32"/>
  <c r="C73" i="23" l="1"/>
  <c r="C70" i="23" s="1"/>
  <c r="B64" i="29"/>
  <c r="B63" i="29"/>
  <c r="B62" i="29"/>
  <c r="B61" i="29"/>
  <c r="B60" i="29"/>
  <c r="B59" i="29"/>
  <c r="B58" i="29"/>
  <c r="Z18" i="2"/>
  <c r="Z22" i="2"/>
  <c r="F43" i="24"/>
  <c r="F39" i="24"/>
  <c r="F35" i="24"/>
  <c r="F31" i="24"/>
  <c r="F26" i="24"/>
  <c r="F22" i="24"/>
  <c r="E8" i="24"/>
  <c r="E6" i="24"/>
  <c r="E5" i="24"/>
  <c r="H8" i="8"/>
  <c r="H6" i="8"/>
  <c r="H8" i="16"/>
  <c r="H6" i="16"/>
  <c r="G8" i="6"/>
  <c r="G6" i="6"/>
  <c r="G5" i="6"/>
  <c r="H8" i="23"/>
  <c r="H6" i="23"/>
  <c r="H5" i="23"/>
  <c r="T8" i="6"/>
  <c r="T6" i="6"/>
  <c r="T5" i="6"/>
  <c r="J37" i="16"/>
  <c r="K36" i="16"/>
  <c r="K35" i="16"/>
  <c r="K34" i="16"/>
  <c r="K33" i="16"/>
  <c r="K32" i="16"/>
  <c r="K31" i="16"/>
  <c r="K30" i="16"/>
  <c r="K29" i="16"/>
  <c r="K28" i="16"/>
  <c r="K27" i="16"/>
  <c r="B151" i="29" l="1"/>
  <c r="C211" i="29"/>
  <c r="K37" i="16"/>
  <c r="E41" i="16" s="1"/>
  <c r="D41" i="16" l="1"/>
  <c r="H10" i="16" s="1"/>
  <c r="C27" i="29"/>
  <c r="C26" i="29"/>
  <c r="C23" i="29"/>
  <c r="C22" i="29"/>
  <c r="Q41" i="16"/>
  <c r="B211" i="29" s="1"/>
  <c r="Y35" i="2"/>
  <c r="C213" i="29"/>
  <c r="C212" i="29"/>
  <c r="C214" i="29"/>
  <c r="C210" i="29" l="1"/>
  <c r="B210" i="29"/>
  <c r="B214" i="29"/>
  <c r="B27" i="29"/>
  <c r="B212" i="29"/>
  <c r="B26" i="29"/>
  <c r="B213" i="29"/>
  <c r="K30" i="22"/>
  <c r="Q30" i="22" s="1"/>
  <c r="B23" i="29"/>
  <c r="B22" i="29"/>
  <c r="U10" i="16" l="1"/>
  <c r="N17" i="22" s="1"/>
  <c r="Q17"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tc={3BD75C26-E950-4377-A66A-B94DF9224EDA}</author>
  </authors>
  <commentList>
    <comment ref="D5" authorId="0" shapeId="0" xr:uid="{00000000-0006-0000-0100-000001000000}">
      <text>
        <r>
          <rPr>
            <sz val="8"/>
            <color indexed="81"/>
            <rFont val="Tahoma"/>
            <family val="2"/>
          </rPr>
          <t xml:space="preserve">Enter the 5-digit project identification number assigned at the PPA
</t>
        </r>
      </text>
    </comment>
    <comment ref="H9" authorId="1" shapeId="0" xr:uid="{3BD75C26-E950-4377-A66A-B94DF9224EDA}">
      <text>
        <t>[Threaded comment]
Your version of Excel allows you to read this threaded comment; however, any edits to it will get removed if the file is opened in a newer version of Excel. Learn more: https://go.microsoft.com/fwlink/?linkid=870924
Comment:
    Do we need this?
Reply:
    No, we can remove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116" authorId="0" shapeId="0" xr:uid="{237FBAC5-C93C-4620-A37F-4320D46C9763}">
      <text>
        <r>
          <rPr>
            <sz val="8"/>
            <color indexed="81"/>
            <rFont val="Tahoma"/>
            <family val="2"/>
          </rPr>
          <t xml:space="preserve">The set-aside for each site identified on the Address Exhibit tab of the Common Application must be indicated below.  
</t>
        </r>
      </text>
    </comment>
  </commentList>
</comments>
</file>

<file path=xl/sharedStrings.xml><?xml version="1.0" encoding="utf-8"?>
<sst xmlns="http://schemas.openxmlformats.org/spreadsheetml/2006/main" count="977" uniqueCount="508">
  <si>
    <t>PID:</t>
  </si>
  <si>
    <t>Project Name:</t>
  </si>
  <si>
    <t>X</t>
  </si>
  <si>
    <t>Two-bedroom units as a % of Elderly Restricted Units</t>
  </si>
  <si>
    <t>Three-bedroom and larger units as a % of Non-Elderly Units</t>
  </si>
  <si>
    <t>Scoring - Rehabilitation Certification</t>
  </si>
  <si>
    <t>Inferior</t>
  </si>
  <si>
    <t>Superior</t>
  </si>
  <si>
    <t>Total Sites:</t>
  </si>
  <si>
    <t>Asset</t>
  </si>
  <si>
    <t>Count</t>
  </si>
  <si>
    <t>Leveraging Sources</t>
  </si>
  <si>
    <t>Source</t>
  </si>
  <si>
    <t>Amount</t>
  </si>
  <si>
    <t>%</t>
  </si>
  <si>
    <t>Total Leveraging Sources:</t>
  </si>
  <si>
    <t>Leveraging Resources as a % of the Total Project Budget Threshold</t>
  </si>
  <si>
    <t>Total Project Units</t>
  </si>
  <si>
    <t>Total</t>
  </si>
  <si>
    <t>Self-Score:</t>
  </si>
  <si>
    <t>IHDA Score:</t>
  </si>
  <si>
    <t>Application Round:</t>
  </si>
  <si>
    <t>Self Score:</t>
  </si>
  <si>
    <t>Self Score</t>
  </si>
  <si>
    <t>IHDA Score</t>
  </si>
  <si>
    <t>Points</t>
  </si>
  <si>
    <t>Applicant</t>
  </si>
  <si>
    <t>Underwriting</t>
  </si>
  <si>
    <t>Units Assisted</t>
  </si>
  <si>
    <t>Term Remaining</t>
  </si>
  <si>
    <t>Minimum</t>
  </si>
  <si>
    <t>Scoring Checklist</t>
  </si>
  <si>
    <t>Total Project  Units:</t>
  </si>
  <si>
    <t>Contract #</t>
  </si>
  <si>
    <t>Scoring Notes</t>
  </si>
  <si>
    <t>Characters remaining</t>
  </si>
  <si>
    <t>Characters</t>
  </si>
  <si>
    <t>Instructions</t>
  </si>
  <si>
    <t>Document Protection</t>
  </si>
  <si>
    <t>Cell Notes and Comments</t>
  </si>
  <si>
    <t>Click on any cell with a comment (denoted by a small red triangle in the upper right hand corner) to get tips or information.</t>
  </si>
  <si>
    <t>Total Project Units:</t>
  </si>
  <si>
    <t>Summary</t>
  </si>
  <si>
    <t>Notes</t>
  </si>
  <si>
    <t>Data Validation and Entry:</t>
  </si>
  <si>
    <t>Text based data entry required</t>
  </si>
  <si>
    <t>Drop down menu options for selection</t>
  </si>
  <si>
    <t xml:space="preserve">Scoring Checklist </t>
  </si>
  <si>
    <t>In all cases, it is the applicant's responsibility to ensure the Application is clear, unambiguous, and complete, and that documentation submitted evidences the criteria outlined in the QAP.</t>
  </si>
  <si>
    <t>Do not complete the Underwriting portion of any worksheet.</t>
  </si>
  <si>
    <t xml:space="preserve">Inclusion of this scoring summary form and corresponding scoring certification worksheets within an Application will obligate the Project Sponsors and Owner to comply with the information contained herein.  </t>
  </si>
  <si>
    <t>A) Project Design and Construction</t>
  </si>
  <si>
    <t>D) Development Team Characteristics</t>
  </si>
  <si>
    <t>E) Financial Characteristics</t>
  </si>
  <si>
    <t>Map(s) clearly delineating all Sites and distance to the nearest fixed route transit stop and/or car share vehicle location</t>
  </si>
  <si>
    <t>Appropriate – Market is considered to be appropriate for the proposed Project and should not pose any obstacle towards renting up and sustaining occupancy</t>
  </si>
  <si>
    <t>Scoring of market factors (discussed in detail in the Standards for Market Study Reviews and Professionals, available on the Website) reflect market conditions that are not conducive to the project proposed.</t>
  </si>
  <si>
    <t>N/A</t>
  </si>
  <si>
    <t>Scoring of market factors (discussed in detail in the Standards for Market Study Reviews and Professionals, available on the Website) reflect market conditions that benefit the project proposed.</t>
  </si>
  <si>
    <t>C) Community Characteristics</t>
  </si>
  <si>
    <t>The applicable proximity radius around the Site</t>
  </si>
  <si>
    <t>4) Transportation</t>
  </si>
  <si>
    <t>5) Neighborhood Assets</t>
  </si>
  <si>
    <t>Set Aside:</t>
  </si>
  <si>
    <t>Transportation Type</t>
  </si>
  <si>
    <t>Yes</t>
  </si>
  <si>
    <t>No</t>
  </si>
  <si>
    <t>Project is scattered site:</t>
  </si>
  <si>
    <t>Project is located in:</t>
  </si>
  <si>
    <t>Opportunity Area</t>
  </si>
  <si>
    <t>Proximate Opportunity Area</t>
  </si>
  <si>
    <t>PPA Point Determination:</t>
  </si>
  <si>
    <t>3) Affordability Risk Index</t>
  </si>
  <si>
    <t>Affordability Risk Index Score:</t>
  </si>
  <si>
    <t>SPAR Score:</t>
  </si>
  <si>
    <t>1) Universal Design Certification</t>
  </si>
  <si>
    <t>Submission of supporting community revitalization effort documentation</t>
  </si>
  <si>
    <t>Submission of all applicable 11-digit census tract numbers</t>
  </si>
  <si>
    <t>Difference</t>
  </si>
  <si>
    <t>1) Illinois Based Participants</t>
  </si>
  <si>
    <t>OR</t>
  </si>
  <si>
    <t>Rehabilitation</t>
  </si>
  <si>
    <t>1) Market Characteristics</t>
  </si>
  <si>
    <t xml:space="preserve">                                           </t>
  </si>
  <si>
    <t>Site and Market Study</t>
  </si>
  <si>
    <t>Site and Market Study Summary Form</t>
  </si>
  <si>
    <t xml:space="preserve">For all Projects, complete and submit the following worksheets:
</t>
  </si>
  <si>
    <t>Scoring - Opportunity Area Certification</t>
  </si>
  <si>
    <t>Development is located in an AHPAA community.</t>
  </si>
  <si>
    <t>Additional Documents:</t>
  </si>
  <si>
    <t>Architectural Standards, Universal Design, and Amenities Certification</t>
  </si>
  <si>
    <t>New Construction and Adaptive Reuse</t>
  </si>
  <si>
    <t>Rehab or Rehab/New Construction</t>
  </si>
  <si>
    <t>This category shall not include adaptive reuse. Adaptive reuse of non-residential properties for residential use will be treated as new construction for scoring purposes.</t>
  </si>
  <si>
    <t>Per Unit Rehabilitation Construction Costs:</t>
  </si>
  <si>
    <t>$47,500 - $55,000</t>
  </si>
  <si>
    <t>$55,001 - $70,000</t>
  </si>
  <si>
    <t>$70,001 or more</t>
  </si>
  <si>
    <t>Qualified Non-Profit holds a majority ownership interest in the general partner or managing member of the project Owner and will materially participate throughout Compliance period. The Qualified Non-Profit has the right of first refusal at the end of the Compliance Period.</t>
  </si>
  <si>
    <t>1) Statewide Referral Network</t>
  </si>
  <si>
    <t>1) First Tiebreaker: Projects that serve the lowest income households.</t>
  </si>
  <si>
    <t>4) Fourth Tiebreaker: Projects with historic significance.</t>
  </si>
  <si>
    <t>Each worksheet has three defined ranges selectable through Excel's "Name Box."  The ranges are: Applicant, Underwriting, and Print_Area.</t>
  </si>
  <si>
    <t>Criteria</t>
  </si>
  <si>
    <t>Project has no Authority resource request other than Federal Tax Credits (LIHTC).</t>
  </si>
  <si>
    <t>Leveraging Authority Resources</t>
  </si>
  <si>
    <t>Leveraging Non-Authority Sources</t>
  </si>
  <si>
    <t>Leveraging Resources</t>
  </si>
  <si>
    <t>Non-Leveraging Resources</t>
  </si>
  <si>
    <t>Funds provided by a non-Authority source
(e.g. private permanent first mortgage loans)</t>
  </si>
  <si>
    <t>Municipal financing (e.g. county HOME or CBDG funds) or USDA financing</t>
  </si>
  <si>
    <t>A seller’s financing note</t>
  </si>
  <si>
    <t>The following are examples of leveraging and non-leveraging resources:</t>
  </si>
  <si>
    <t>Scoring - Statewide Referral Network Units Certification</t>
  </si>
  <si>
    <t>Communities with Demand for SRN</t>
  </si>
  <si>
    <t>A development located in a community with demand for SRN may receive an additional four (4) points. See the SRN Communities of Demand list available on the Authority’s Website.</t>
  </si>
  <si>
    <t>Development located in a community with demand for SRN.</t>
  </si>
  <si>
    <t>Between</t>
  </si>
  <si>
    <t>Total SRN Units</t>
  </si>
  <si>
    <t>SRN as % of Total Units</t>
  </si>
  <si>
    <t>Units Above Mandatory Requirement</t>
  </si>
  <si>
    <t>Rental Assistance</t>
  </si>
  <si>
    <t>Deeper Income Targeting</t>
  </si>
  <si>
    <t>Rental Assistance Provider and Type</t>
  </si>
  <si>
    <t>% of Total Units</t>
  </si>
  <si>
    <t>Eligible for Points</t>
  </si>
  <si>
    <t>Eligible Federal Rental Assistance units as a % of total Project Units</t>
  </si>
  <si>
    <t>30% Units as Percentage of Total Units Above and Beyond Mandatory Requirement</t>
  </si>
  <si>
    <t>Mandatory SRN/30% AMI Units</t>
  </si>
  <si>
    <t>Total 30% AMI Units</t>
  </si>
  <si>
    <t>30 AMI Units as % of Total Units</t>
  </si>
  <si>
    <t>% of 30% AMI Units Above Mandatory Requirement</t>
  </si>
  <si>
    <t>- OR -</t>
  </si>
  <si>
    <t>Greater than</t>
  </si>
  <si>
    <t>Projects that involve the rehabilitation of existing buildings can earn up to seven (7) points.</t>
  </si>
  <si>
    <t>Provides an additional ten (10) Universal Design elements above the mandatory requirements.</t>
  </si>
  <si>
    <t xml:space="preserve">Section XIV - F3 - AHPPAA </t>
  </si>
  <si>
    <t>Threshold Requirements: (All must be met to qualify for Scoring Criteria)</t>
  </si>
  <si>
    <t>Cover Letter</t>
  </si>
  <si>
    <t>Defined Community Revitalization Strategy and Area</t>
  </si>
  <si>
    <t>Community Revitalization Strategy must demonstrate components of:</t>
  </si>
  <si>
    <t xml:space="preserve">1) Affordable housing </t>
  </si>
  <si>
    <t>2) Community participation</t>
  </si>
  <si>
    <t>3) Plan adoption, approval, or support by local champion</t>
  </si>
  <si>
    <t>4) Economic development integration</t>
  </si>
  <si>
    <t>Scoring Criteria: (Threshold Requirements must first be met to qualify)</t>
  </si>
  <si>
    <t>Community Revitalization Strategy must provide evidence of the following activities within the Community Revitalization Strategy Area:</t>
  </si>
  <si>
    <t xml:space="preserve">Addresses a pre-existing community need (up to 2 points) </t>
  </si>
  <si>
    <t>Capacity-building and partnerships (up to 2 points)</t>
  </si>
  <si>
    <t>Improvements in amenities and services (up to 3 points)</t>
  </si>
  <si>
    <t>The Community Revitalization Strategy is being implemented (up to 1 point)</t>
  </si>
  <si>
    <t>The Community Revitalization Strategy has funding and will continue to be implemented (up to 1 point)</t>
  </si>
  <si>
    <t>A development located in a community with demand for SRN may receive an additional four (4) points. See the SRN Communities of Demand list available on the Authority’s Website. Elderly projects are not eligible for points in this category.</t>
  </si>
  <si>
    <t>Change Log</t>
  </si>
  <si>
    <t>JH</t>
  </si>
  <si>
    <t>Added ADA tab</t>
  </si>
  <si>
    <t>Adjusted language 20A1 - matches language in QAP</t>
  </si>
  <si>
    <t>Added ADA line to Summary (placement/order must be confirmed with SPAR</t>
  </si>
  <si>
    <t>Added ADA line to Scoring Checklist tab, again - order must be confirmed by SPAR</t>
  </si>
  <si>
    <t>Adjusted scores on Summary tab</t>
  </si>
  <si>
    <t>Added QLI to Summary</t>
  </si>
  <si>
    <t xml:space="preserve">Added tab for QLI </t>
  </si>
  <si>
    <t>Deleted line for "communities with demand for SRN" from Summary</t>
  </si>
  <si>
    <t>2) Second Tiebreaker: Projects that are intended for eventual tenant ownership.</t>
  </si>
  <si>
    <t>3) Third Tiebreaker: Projects with the longest affordability period.</t>
  </si>
  <si>
    <t>5) Projects with the lowest per unit construction costs.</t>
  </si>
  <si>
    <t>Updated Tiebreakers - Summary tab</t>
  </si>
  <si>
    <t>No changes needed to 20A2</t>
  </si>
  <si>
    <t>Initial updates to Cost Containment; need limits</t>
  </si>
  <si>
    <t>2020 Enterprise Green Communities</t>
  </si>
  <si>
    <t xml:space="preserve">NGBS - Emerald Level </t>
  </si>
  <si>
    <t>Initial updates to Green Building Standard</t>
  </si>
  <si>
    <t>Enterprise Plus</t>
  </si>
  <si>
    <t>LEED Zero</t>
  </si>
  <si>
    <t>NC</t>
  </si>
  <si>
    <t>Added full set of Green Building Standards to Underwriting side of tab 20B1</t>
  </si>
  <si>
    <t>Adjusted error checking in Green Building Standards Tab of 20B1</t>
  </si>
  <si>
    <t>Changed grammar in Illinois-based participants tab (20D1)</t>
  </si>
  <si>
    <t>Tab 20C2c - Community Revitalization. Changed "SPAR Score" to "IHDA Score" for clarity</t>
  </si>
  <si>
    <t>20C3 (Affordability Risk Index) - changed formatting when you select "scattered site" so that it is clearer where you enter information for each parcel; if scattered site, form will automatically calculate pro-rata score</t>
  </si>
  <si>
    <t>Tab 20D1 - Illinois-based participants. Updated language in description to match QAP.</t>
  </si>
  <si>
    <t>Tab 20D3 Qualified Non-Profit description updated to match QAP language (though still includes reference to "Control" that is not directly in the QAP but is in the Control definition in the QAP) and to now require that sponsors indicate that they have submitted all necessary backup documents</t>
  </si>
  <si>
    <t>Tab 20E1 Rental Assistance/Deeper Income Targeting - changes to text description to match QAP language; no changes to formulas</t>
  </si>
  <si>
    <t>Projects with no Authority resource request except for Illinois Affordable Housing Tax Credits (IAHTC); IAHTC award does not exceed 1.5 million IAHTC.</t>
  </si>
  <si>
    <t>Tab 20E3a Leveraging - updated text description to match QAP and flipped order of selection options to match QAP and text order</t>
  </si>
  <si>
    <t>Tab 20F1 SRN - updated text description to match QAP</t>
  </si>
  <si>
    <t>Project will receive Project-Based Rental Assistance under the Section 811 Program, as evidenced by submission of the Section 811 Interest Form; the Sponsor verified that there were at least three (3) persons per one (1) unit on the Section 811 PAIR waitlist at time of Project Application.</t>
  </si>
  <si>
    <t>2) Section 811 Project-Based Rental Assistance</t>
  </si>
  <si>
    <t>Tab 20F2 - Section 811 - created tab and scoring</t>
  </si>
  <si>
    <t>Tab Summary and Scoring Checklist - added Section 811 to Summary tab and Scoring Checklist, with required document included</t>
  </si>
  <si>
    <t>Tab 20D2 MBE/WBE/BIPOC-led updated with new QAP language, new categories, new formulas to reflect scoring</t>
  </si>
  <si>
    <t>Food Access</t>
  </si>
  <si>
    <t>Health &amp; Wellness</t>
  </si>
  <si>
    <t>Education &amp; Culture</t>
  </si>
  <si>
    <t>Mobility</t>
  </si>
  <si>
    <t>Civic &amp; Community Facilities</t>
  </si>
  <si>
    <t>Retail</t>
  </si>
  <si>
    <t>Services</t>
  </si>
  <si>
    <t>Farmers market
Community garden that produces fresh food
Full-service grocery store
Other food store with produce
Restaurant, café, diner</t>
  </si>
  <si>
    <t>Pharmacy
Hospital, medical clinic or office that treats patients
Community health center
Gym, health club and exercise studio open to the public
Public pool
Skating rink
Sport court/field
Public park
Access to public trail network/system – bike and/or pedestrian</t>
  </si>
  <si>
    <t>Public library
Place of worship
Educational facility (including K–12 school, university, adult education center, vocational school, community college)
Pre-K and Daycare for family Projects only
Cultural arts facility (e.g., museum, performing arts space, concert venue)</t>
  </si>
  <si>
    <t>Bike share/scooter docking station, accessible transit station or bus line, proximity to publicly available electric charging station</t>
  </si>
  <si>
    <t>Community or recreation center, potentially including performance space
Police or fire station
Post office
Senior center
Emergency shelter</t>
  </si>
  <si>
    <t>Clothing store or department store selling clothes
Hardware store</t>
  </si>
  <si>
    <t>Bank (with teller hours)
Hair care
Laundry, dry cleaner
Licensed adult or senior care
Licensed childcare
Social services center</t>
  </si>
  <si>
    <t>Tab 20C5 Neighborhood assets - began updating with new asset mix and text description from QAP. Have yet to adjust formulas. Unclear on how assets are handled for projects with multiple sites.</t>
  </si>
  <si>
    <t>I think we need a tab to better memorialize ties and tiebreakers, will draft</t>
  </si>
  <si>
    <t>Tab 20E3b Leveraging - text description updated to match QAP</t>
  </si>
  <si>
    <t>Minor formatting change to 20F2</t>
  </si>
  <si>
    <t>Tiebreaker Criteria</t>
  </si>
  <si>
    <t>3) Leveraging</t>
  </si>
  <si>
    <t>Summary Page: 
- matching category text to order and text in the QAP
- Removed E2 (which was intentionally left blank)
- Made No Additional Authority Resources and Leveraging as separate categories</t>
  </si>
  <si>
    <t>2) Additional Accessible Units</t>
  </si>
  <si>
    <t>3) Unit Mix</t>
  </si>
  <si>
    <t>4) Cost Containment</t>
  </si>
  <si>
    <t>3) Affordable Housing Planning and Appeal Act (AHPAA) Projects</t>
  </si>
  <si>
    <t>Scoring - No Additional Authority Resource Requests Certification</t>
  </si>
  <si>
    <t>Renumbered "No Additional Authority Resource Requests" and "Leveraging" tabs</t>
  </si>
  <si>
    <t>Changed title of tab to match QAP for following tabs: B1, C2c, C3, D2, D3, E2, E3, F1, F3</t>
  </si>
  <si>
    <t>Tiebreakers tab: boxes that cannot be filled by applicant are changed to black rather than gray</t>
  </si>
  <si>
    <t>Racial Equity (up to 1 point)</t>
  </si>
  <si>
    <t>Tab C2c - minor changes to language to reflect minor changes to CR scoring criteria</t>
  </si>
  <si>
    <t>Created QLI sheet</t>
  </si>
  <si>
    <t>Underwriting Only</t>
  </si>
  <si>
    <t>Tiebreaker</t>
  </si>
  <si>
    <t xml:space="preserve">Below, mark the tiebreaker categories as applicable. Please ensure the deal with which the subject one is being compared is recorded. </t>
  </si>
  <si>
    <t>Comments</t>
  </si>
  <si>
    <t>Tied Deal PID:</t>
  </si>
  <si>
    <t>Tied Deal Project Name:</t>
  </si>
  <si>
    <t>Outcome:</t>
  </si>
  <si>
    <t>Adjusted Tiebreaker tab - should only be internal</t>
  </si>
  <si>
    <t>Finalized Instructions tab</t>
  </si>
  <si>
    <t>Linked QLI to Summary page</t>
  </si>
  <si>
    <t>Architectural Standards, Universal Design and Amenities Certification</t>
  </si>
  <si>
    <t>Cost Containment Certification (Tab 22A4)</t>
  </si>
  <si>
    <t>The following checklist is to be used as a guide for the scoring documentation required to evidence the criteria outlined in the QAP.</t>
  </si>
  <si>
    <t>Began checklist update (stopped at 22D2)</t>
  </si>
  <si>
    <t>Present for Majority of Sites</t>
  </si>
  <si>
    <t>AND Select item 5.5b Moving to Zero Carbon: All Electric in scoring criteria</t>
  </si>
  <si>
    <t>BIPOC-led or BIPOC-governed Non-Profit Organization Sponsor that has at least a 51% stake in all aspects of development control including but not limited to ownership, cash-flow, and voting rights</t>
  </si>
  <si>
    <t>BIPOC-led or BIPOC-governed Non-Profit Organization Co-Sponsor that has at least a 49% stake in all aspects of development control including but not limited to ownership, cash-flow, and voting rights</t>
  </si>
  <si>
    <t>AND/OR</t>
  </si>
  <si>
    <t>-or-</t>
  </si>
  <si>
    <t>BIPOC-led For-Profit Co-Sponsor that has at least a 25% (but less than 49%) stake in all aspects of the development control including but not limited to ownership, cash-flow, and voting rights</t>
  </si>
  <si>
    <t>BIPOC-led or BIPOC-governed Non-Profit Organization Co-Sponsor that has at least a 25% (but less than 49%) stake in all aspects of the development control including but not limited to ownership, cash-flow, and voting rights</t>
  </si>
  <si>
    <t>Documentation of transit fixed route stop, such as route map with the Site(s) clearly delineated.</t>
  </si>
  <si>
    <t>Documentation verifying DRT service meets all QAP requirements. Acceptable forms of documentation include a screen capture/printed copy of the DRT service website or letter from the DRT service affirming the hours of operation, service area and population served.</t>
  </si>
  <si>
    <t>Map(s) clearly delineating all Sites and distance to the Neighborhood Asset</t>
  </si>
  <si>
    <t>Path A</t>
  </si>
  <si>
    <t>Path B</t>
  </si>
  <si>
    <t>Submission of documentation that evidences project financing for all leveraging resources, in line with the requirements laid out in the "Evidence of Project Financing" section of the Authority's Underwriting Standards Guide</t>
  </si>
  <si>
    <t>Affordable Housing Planning and Appeal Act (AHPAA) Projects Certification (Tab 22F3)</t>
  </si>
  <si>
    <t>A draft of the Statewide Referral Network Agreement</t>
  </si>
  <si>
    <t>The Secretary of State's Certificate of Good Standing for each Participant, certifying that the business was incorporated under the laws of Illinois a minimum of two (2) years prior to the application deadline</t>
  </si>
  <si>
    <t>Project includes multiple Census tracts:</t>
  </si>
  <si>
    <t>All SRN Units Receiving Rental Assistance</t>
  </si>
  <si>
    <t xml:space="preserve">Between </t>
  </si>
  <si>
    <t>SRN Units as Percentage of Total Project Units</t>
  </si>
  <si>
    <t>(Mandatory SRN Units)</t>
  </si>
  <si>
    <t>The Secretary of State's Certificate of Good Standing for each Participant, certifying that the business was incorporated under the laws of Illinois a minimum of two (2) years prior to the application submission deadline.</t>
  </si>
  <si>
    <t>Proof of registration with eligible third-party green-building certification of Sponsor's choice</t>
  </si>
  <si>
    <t>BIPOC-led For-Profit Sponsor that has at least a 51% stake in all aspects of development control including but not limited to ownership, cash-flow, and voting rights</t>
  </si>
  <si>
    <t>BIPOC-led For-Profit Co-Sponsor that has at least a 49% stake in all aspects of development control including but not limited to ownership, cash-flow, and voting rights</t>
  </si>
  <si>
    <t>MBE, WBE, or DBE General Contractor</t>
  </si>
  <si>
    <t>MBE, WBE, or DBE Architect</t>
  </si>
  <si>
    <t>MBE, WBE, or DBE Property Manager</t>
  </si>
  <si>
    <t>Total Development Cost:</t>
  </si>
  <si>
    <t>Not All (&lt;100%) SRN Units Will Receive Federal- or State-Funded Rental Assistance</t>
  </si>
  <si>
    <t xml:space="preserve">All (100%) SRN Units Will Receive Federal- or State-Funded Rental Assistance </t>
  </si>
  <si>
    <t>PHIUS ZERO</t>
  </si>
  <si>
    <t>ILFI Zero Energy</t>
  </si>
  <si>
    <t>ILFI Zero Carbon</t>
  </si>
  <si>
    <t>PHIUS CORE</t>
  </si>
  <si>
    <t>ILFI Core Green Building</t>
  </si>
  <si>
    <t>ILFI Living Building Challenge 4.0</t>
  </si>
  <si>
    <t>LEED 4.1 BD+C - Gold</t>
  </si>
  <si>
    <t>LEED 4.1 BD+C - Platinum</t>
  </si>
  <si>
    <t>Applications must be clear, unambiguous, and complete. Information contained elsewhere within the Application or available to the Authority that contradicts or negates information contained within this certification may preclude a Project from scoring points or cause the Application to fail.</t>
  </si>
  <si>
    <t>Scoring - Extended Use Agreement Restrictions</t>
  </si>
  <si>
    <t>Section IX.A.i - Universal Design</t>
  </si>
  <si>
    <t>Section IX.A.ii - Additional Accessible Units</t>
  </si>
  <si>
    <t>Project includes an additional five percent (5%) of units that meet Type A accessibility standards, for a total of fifteen percent (15%) of Project units.</t>
  </si>
  <si>
    <t>Section IX.A.iii - Unit Mix</t>
  </si>
  <si>
    <t>Section IX.A.iii - Cost Containment</t>
  </si>
  <si>
    <t>Hard cost no more than ninety percent (90%) of Grand Total Hard Cost limits and equals seventy percent (70%) or more of total development cost.</t>
  </si>
  <si>
    <t>Hard cost no more than ninety percent (90%) of Grand Total Hard Cost limits and equals seventy percent (65%) or more of total development cost.</t>
  </si>
  <si>
    <t>Section IX.B.i - Green Building Standards</t>
  </si>
  <si>
    <t>Section IX.B.ii - Net Zero</t>
  </si>
  <si>
    <t>Section IX.C.i - Market Characteristics</t>
  </si>
  <si>
    <t>Section IX.C.ii.a - Opportunity Area</t>
  </si>
  <si>
    <t>Section IX.C.ii.b Quality of Life Index</t>
  </si>
  <si>
    <t>Total Project Score:</t>
  </si>
  <si>
    <t>Section IX.C.ii.c - Community Revitalization Strategies</t>
  </si>
  <si>
    <t>Section IX.C.iii - Affordability Risk Index (ARI)</t>
  </si>
  <si>
    <t>Section IX.C.iv - Transportation</t>
  </si>
  <si>
    <t>Transit Oriented Development ("TOD")
All Sites are located within a completed, in-process, or programmed RTA- Transit Oriented Development site (“TOD”). 
-or-
For Sites that are located outside of the RTA – Transit Oriented Development Program of Northeastern Illinois, a local Transit Oriented Development plan which clearly includes additional housing as an initiative of the plan and is located within ½ mile of a major transportation hub may be submitted.</t>
  </si>
  <si>
    <t>Mass Transit or Demand Responsive Transit (“DRT”)
All Sites are located within 0.25 miles of a fixed route transit stop defined as buses and trains serving local destinations beginning no later than 8am and ending no earlier than 6pm, Monday through Friday;
-or-
All Sites are served by a DRT service Monday through Friday. DRT must be available to the public at large; that is, it may not be restricted to service for the elderly or disabled.</t>
  </si>
  <si>
    <t xml:space="preserve">Travel Time to Work
Site(s) is located within a census tract that exhibits less than or equal to
average commute time to work. </t>
  </si>
  <si>
    <t>Section IX.C.v - Neighborhood Assets</t>
  </si>
  <si>
    <t>Section IX.D.i - Illinois Based Participants</t>
  </si>
  <si>
    <t>Section IX.D.iii - Non-Profit Organization Participation</t>
  </si>
  <si>
    <t>Section IX.D.ii - Minority- and Women-Owned Business Enterprises</t>
  </si>
  <si>
    <r>
      <t xml:space="preserve">Illinois-based General Contractor </t>
    </r>
    <r>
      <rPr>
        <b/>
        <sz val="12"/>
        <color theme="1"/>
        <rFont val="Arial Narrow"/>
        <family val="2"/>
      </rPr>
      <t>OR</t>
    </r>
    <r>
      <rPr>
        <sz val="12"/>
        <color theme="1"/>
        <rFont val="Arial Narrow"/>
        <family val="2"/>
      </rPr>
      <t xml:space="preserve"> Illinois-based Property Manager </t>
    </r>
    <r>
      <rPr>
        <b/>
        <sz val="12"/>
        <color theme="1"/>
        <rFont val="Arial Narrow"/>
        <family val="2"/>
      </rPr>
      <t>OR</t>
    </r>
    <r>
      <rPr>
        <sz val="12"/>
        <color theme="1"/>
        <rFont val="Arial Narrow"/>
        <family val="2"/>
      </rPr>
      <t xml:space="preserve"> Illinois-based Architect </t>
    </r>
    <r>
      <rPr>
        <b/>
        <sz val="12"/>
        <color theme="1"/>
        <rFont val="Arial Narrow"/>
        <family val="2"/>
      </rPr>
      <t>OR</t>
    </r>
    <r>
      <rPr>
        <sz val="12"/>
        <color theme="1"/>
        <rFont val="Arial Narrow"/>
        <family val="2"/>
      </rPr>
      <t xml:space="preserve"> Illinois-based Sponsor 
</t>
    </r>
  </si>
  <si>
    <r>
      <t xml:space="preserve">Illinois-based General Contractor </t>
    </r>
    <r>
      <rPr>
        <b/>
        <sz val="12"/>
        <color theme="1"/>
        <rFont val="Arial Narrow"/>
        <family val="2"/>
      </rPr>
      <t>AND</t>
    </r>
    <r>
      <rPr>
        <sz val="12"/>
        <color theme="1"/>
        <rFont val="Arial Narrow"/>
        <family val="2"/>
      </rPr>
      <t xml:space="preserve"> Illinois-based Property Manager </t>
    </r>
    <r>
      <rPr>
        <b/>
        <sz val="12"/>
        <color theme="1"/>
        <rFont val="Arial Narrow"/>
        <family val="2"/>
      </rPr>
      <t>AND</t>
    </r>
    <r>
      <rPr>
        <sz val="12"/>
        <color theme="1"/>
        <rFont val="Arial Narrow"/>
        <family val="2"/>
      </rPr>
      <t xml:space="preserve"> Illinois-based Architect </t>
    </r>
    <r>
      <rPr>
        <b/>
        <sz val="12"/>
        <color theme="1"/>
        <rFont val="Arial Narrow"/>
        <family val="2"/>
      </rPr>
      <t>AND</t>
    </r>
    <r>
      <rPr>
        <sz val="12"/>
        <color theme="1"/>
        <rFont val="Arial Narrow"/>
        <family val="2"/>
      </rPr>
      <t xml:space="preserve"> Illinois-based Sponsor 
</t>
    </r>
  </si>
  <si>
    <t>Section IX.E.i - Rental Assistance or Deeper Income Targeting</t>
  </si>
  <si>
    <t>Section IX.E.ii - No Additional Authority Resource Requests</t>
  </si>
  <si>
    <t>Section IX.E.iii - Leveraging</t>
  </si>
  <si>
    <t>Section IX.F.i - Statewide Referral Network Units</t>
  </si>
  <si>
    <t>Section IX.F.ii - Section 811 Project-Based Rental Assistance</t>
  </si>
  <si>
    <r>
      <rPr>
        <u/>
        <sz val="12"/>
        <color theme="1"/>
        <rFont val="Arial Narrow"/>
        <family val="2"/>
      </rPr>
      <t>TOD Points (If Applicable):</t>
    </r>
    <r>
      <rPr>
        <sz val="12"/>
        <color theme="1"/>
        <rFont val="Arial Narrow"/>
        <family val="2"/>
      </rPr>
      <t xml:space="preserve">
• If the Site is located inside the RTA planning area: documentation from the RTA TOD website that shows the location of the Site within the TOD study area, the specific name of the TOD, and an electronic copy of the TOD Plan. 
• If the Site is located outside the RTA area: a TOD Plan with site location clearly delineated within the boundaries of the plan and reference to additional housing as an initiative of the plan clearly highlighted or marked.
• </t>
    </r>
    <r>
      <rPr>
        <sz val="12"/>
        <rFont val="Arial Narrow"/>
        <family val="2"/>
      </rPr>
      <t>Documentation of transit fixed-route stop, such as route map</t>
    </r>
    <r>
      <rPr>
        <sz val="12"/>
        <color rgb="FFFF0000"/>
        <rFont val="Arial Narrow"/>
        <family val="2"/>
      </rPr>
      <t xml:space="preserve"> </t>
    </r>
    <r>
      <rPr>
        <sz val="12"/>
        <rFont val="Arial Narrow"/>
        <family val="2"/>
      </rPr>
      <t>with the Site(s) clearly delineated.</t>
    </r>
    <r>
      <rPr>
        <sz val="12"/>
        <color theme="1"/>
        <rFont val="Arial Narrow"/>
        <family val="2"/>
      </rPr>
      <t xml:space="preserve">
</t>
    </r>
    <r>
      <rPr>
        <b/>
        <sz val="12"/>
        <color theme="1"/>
        <rFont val="Arial Narrow"/>
        <family val="2"/>
      </rPr>
      <t>OR</t>
    </r>
    <r>
      <rPr>
        <sz val="12"/>
        <color theme="1"/>
        <rFont val="Arial Narrow"/>
        <family val="2"/>
      </rPr>
      <t xml:space="preserve">
</t>
    </r>
    <r>
      <rPr>
        <u/>
        <sz val="12"/>
        <color theme="1"/>
        <rFont val="Arial Narrow"/>
        <family val="2"/>
      </rPr>
      <t xml:space="preserve">DRT Points (If Applicable):
</t>
    </r>
    <r>
      <rPr>
        <sz val="12"/>
        <color theme="1"/>
        <rFont val="Arial Narrow"/>
        <family val="2"/>
      </rPr>
      <t>• Documentation verifying DRT service meets all QAP requirements. Acceptable forms of documentation include a screen capture/printed copy of the DRT service website or letter from the DRT service affirming the hours of operation, service area and population served.</t>
    </r>
  </si>
  <si>
    <t>Submission of the above documentation for all Project Sites (if Scattered Site)</t>
  </si>
  <si>
    <t>Copies of general liability, auto, and workers' compensation insurance certificates</t>
  </si>
  <si>
    <t>Documentation that Site and Market Study firm is a member of the National Council of Housing Market Analysts (NCHMA)</t>
  </si>
  <si>
    <r>
      <rPr>
        <u/>
        <sz val="12"/>
        <color theme="1"/>
        <rFont val="Arial Narrow"/>
        <family val="2"/>
      </rPr>
      <t>Proximity to Jobs (If Applicable):</t>
    </r>
    <r>
      <rPr>
        <sz val="12"/>
        <color theme="1"/>
        <rFont val="Arial Narrow"/>
        <family val="2"/>
      </rPr>
      <t xml:space="preserve">  Documentation of job access produced via the US Census Bureau "On the Map" tool</t>
    </r>
  </si>
  <si>
    <t>Scoring Workbook Contents:</t>
  </si>
  <si>
    <t>The Scoring Workbook consists of the following worksheets separated into Applicant and Underwriting sections:</t>
  </si>
  <si>
    <t>Completing the Worksheets:</t>
  </si>
  <si>
    <t>Changed date in Instructions tab</t>
  </si>
  <si>
    <t>In Scoring Checklist, added N/A options for three items in the Transportation category; amended formula in Summary tab to reflect new structure</t>
  </si>
  <si>
    <t>In Scoring Checklist, adjusted Rental Assistance under SRN category to make dropdown that includes N/A option; now required to be checked in order to receive credit for category</t>
  </si>
  <si>
    <t>F) Housing Policy and Objectives</t>
  </si>
  <si>
    <t>221E1 (Rental Assistance and Deeper Income Targeting) - fixed formula to show error and prevent scoring points if try to score for both options</t>
  </si>
  <si>
    <t>In Summary tab, adjusted formulas to show error if try to score points for both</t>
  </si>
  <si>
    <t>In Scoring Checklist, adjusted Rental Assistance under Rental Assistance and Deeper Income Targeting to require a NA value for Rental Assistance</t>
  </si>
  <si>
    <t>221E2 (Rental Assistance and Deeper Income Targeting) - fixed language in Deeper Income Targeting for additional clarity</t>
  </si>
  <si>
    <r>
      <rPr>
        <b/>
        <i/>
        <sz val="12"/>
        <color theme="1"/>
        <rFont val="Arial Narrow"/>
        <family val="2"/>
      </rPr>
      <t>Projects can earn up to ten (10) points for Community Targeting in one of three categories, depending on Project location: a) Opportunity Areas; or b) Quality of Life Index; or c) Community Revitalization Strategies. Projects must select one of the three paths when submitting the Project Application.</t>
    </r>
    <r>
      <rPr>
        <sz val="12"/>
        <color theme="1"/>
        <rFont val="Arial Narrow"/>
        <family val="2"/>
      </rPr>
      <t xml:space="preserve">
To earn points for the Opportunity Area category, indicate the Preliminary Project Assessment (PPA) approval letter determination on the Project's eligibility for Opportunity Area or Proximate Opportunity Area points. </t>
    </r>
    <r>
      <rPr>
        <b/>
        <sz val="12"/>
        <color theme="1"/>
        <rFont val="Arial Narrow"/>
        <family val="2"/>
      </rPr>
      <t>The maximum score is 10.</t>
    </r>
  </si>
  <si>
    <r>
      <rPr>
        <b/>
        <sz val="12"/>
        <color theme="1"/>
        <rFont val="Arial Narrow"/>
        <family val="2"/>
      </rPr>
      <t>Transit Oriented Development ("TOD")</t>
    </r>
    <r>
      <rPr>
        <sz val="12"/>
        <color theme="1"/>
        <rFont val="Arial Narrow"/>
        <family val="2"/>
      </rPr>
      <t xml:space="preserve">
All Sites are located within a completed, in-process, or programmed Regional Transit Authority (RTA) Transit Oriented Development (“TOD”) planning area. 
</t>
    </r>
    <r>
      <rPr>
        <b/>
        <sz val="12"/>
        <color theme="1"/>
        <rFont val="Arial Narrow"/>
        <family val="2"/>
      </rPr>
      <t>-or-</t>
    </r>
    <r>
      <rPr>
        <sz val="12"/>
        <color theme="1"/>
        <rFont val="Arial Narrow"/>
        <family val="2"/>
      </rPr>
      <t xml:space="preserve">
For Sites that are located outside of the RTA's Transit Oriented Development Program of Northeastern Illinois, a local Transit Oriented Development plan may be submitted if the plan clearly includes additional housing as an initiative of the plan and is located within one-half (0.5) mile of a major transportation hub.</t>
    </r>
  </si>
  <si>
    <r>
      <rPr>
        <b/>
        <sz val="12"/>
        <color theme="1"/>
        <rFont val="Arial Narrow"/>
        <family val="2"/>
      </rPr>
      <t>Mass Transit or Demand Responsive Transit (“DRT”)</t>
    </r>
    <r>
      <rPr>
        <sz val="12"/>
        <color theme="1"/>
        <rFont val="Arial Narrow"/>
        <family val="2"/>
      </rPr>
      <t xml:space="preserve">
All Sites are located within one-quarter (0.25) mile of a fixed route transit stop, defined as: a bus and train stop serving local destinations, with scheduled operations beginning no later than 8:00 a.m. and ending no earlier than 6:00 p.m., Monday through Friday;
</t>
    </r>
    <r>
      <rPr>
        <b/>
        <sz val="12"/>
        <color theme="1"/>
        <rFont val="Arial Narrow"/>
        <family val="2"/>
      </rPr>
      <t>-or-</t>
    </r>
    <r>
      <rPr>
        <sz val="12"/>
        <color theme="1"/>
        <rFont val="Arial Narrow"/>
        <family val="2"/>
      </rPr>
      <t xml:space="preserve">
All Sites are served by a DRT service Monday through Friday. DRT must be available to the public at large; that is, it may not be restricted to service for the elderly or disabled.
</t>
    </r>
  </si>
  <si>
    <t>Map(s) clearly delineating all Sites and distance to each Neighborhood Asset</t>
  </si>
  <si>
    <r>
      <rPr>
        <u/>
        <sz val="12"/>
        <color theme="1"/>
        <rFont val="Arial Narrow"/>
        <family val="2"/>
      </rPr>
      <t xml:space="preserve">BIPOC-Led Non-Profit Organization Sponsor: </t>
    </r>
    <r>
      <rPr>
        <i/>
        <sz val="12"/>
        <color theme="1"/>
        <rFont val="Arial Narrow"/>
        <family val="2"/>
      </rPr>
      <t xml:space="preserve">
</t>
    </r>
    <r>
      <rPr>
        <sz val="12"/>
        <color theme="1"/>
        <rFont val="Arial Narrow"/>
        <family val="2"/>
      </rPr>
      <t xml:space="preserve">Self-certification and organizational chart, evidencing that a minimum of 35% of director-level employee leadership is BIPOC, including the Executive Director and a share of those employees reporting </t>
    </r>
    <r>
      <rPr>
        <i/>
        <sz val="12"/>
        <color theme="1"/>
        <rFont val="Arial Narrow"/>
        <family val="2"/>
      </rPr>
      <t>directly</t>
    </r>
    <r>
      <rPr>
        <sz val="12"/>
        <color theme="1"/>
        <rFont val="Arial Narrow"/>
        <family val="2"/>
      </rPr>
      <t xml:space="preserve"> to the Executive Director.</t>
    </r>
  </si>
  <si>
    <r>
      <rPr>
        <u/>
        <sz val="12"/>
        <color theme="1"/>
        <rFont val="Arial Narrow"/>
        <family val="2"/>
      </rPr>
      <t xml:space="preserve">BIPOC-Led For-Profit Sponsor: </t>
    </r>
    <r>
      <rPr>
        <i/>
        <sz val="12"/>
        <color theme="1"/>
        <rFont val="Arial Narrow"/>
        <family val="2"/>
      </rPr>
      <t xml:space="preserve">
</t>
    </r>
    <r>
      <rPr>
        <sz val="12"/>
        <color theme="1"/>
        <rFont val="Arial Narrow"/>
        <family val="2"/>
      </rPr>
      <t xml:space="preserve">Current Minority-Owned Business (MBE) certification from: 
• The Illinois Department of Central Management Services - Business Enterprise Program for Minorities, Females, and Persons with Disabilities; </t>
    </r>
    <r>
      <rPr>
        <b/>
        <sz val="12"/>
        <color theme="1"/>
        <rFont val="Arial Narrow"/>
        <family val="2"/>
      </rPr>
      <t>OR</t>
    </r>
    <r>
      <rPr>
        <sz val="12"/>
        <color theme="1"/>
        <rFont val="Arial Narrow"/>
        <family val="2"/>
      </rPr>
      <t xml:space="preserve"> 
• City of Chicago, City of St. Louis, Cook County, Chicago Transit Authority, Illinois Department of
Transportation, METRA, PACE, Chicago Minority Supplier Development Council, Mid-States
Minority Supplier Development Council or Women’s Business Development Center.</t>
    </r>
  </si>
  <si>
    <r>
      <rPr>
        <u/>
        <sz val="12"/>
        <color theme="1"/>
        <rFont val="Arial Narrow"/>
        <family val="2"/>
      </rPr>
      <t>General Contractor, Architect, and/or Property Manager (For-Profit) Firms:</t>
    </r>
    <r>
      <rPr>
        <i/>
        <sz val="12"/>
        <color theme="1"/>
        <rFont val="Arial Narrow"/>
        <family val="2"/>
      </rPr>
      <t xml:space="preserve">
</t>
    </r>
    <r>
      <rPr>
        <sz val="12"/>
        <color theme="1"/>
        <rFont val="Arial Narrow"/>
        <family val="2"/>
      </rPr>
      <t xml:space="preserve">Current Minority-Owned Business Enterprise (MBE), Women-Owned Business Enterprise (WBE), or Disadvantaged Business Enterprise (DBE) certification from: 
• The Illinois Department of Central Management Services - Business Enterprise Program for Minorities, Females, and Persons with Disabilities; </t>
    </r>
    <r>
      <rPr>
        <b/>
        <sz val="12"/>
        <color theme="1"/>
        <rFont val="Arial Narrow"/>
        <family val="2"/>
      </rPr>
      <t>OR</t>
    </r>
    <r>
      <rPr>
        <sz val="12"/>
        <color theme="1"/>
        <rFont val="Arial Narrow"/>
        <family val="2"/>
      </rPr>
      <t xml:space="preserve"> 
• City of Chicago, City of St. Louis, Cook County, Chicago Transit Authority, Illinois Department of
Transportation, METRA, PACE, Chicago Minority Supplier Development Council, Mid-States
Minority Supplier Development Council or Women’s Business Development Center.</t>
    </r>
  </si>
  <si>
    <t>Projects with no Authority resource request, other than Federal Tax Credits (LIHTC), can earn two (2) points. Projects with no Authority resource request except for LIHTC and Illinois Affordable Housing Tax Credits (IAHTC) can score one (1) point provided that the IAHTC award does not exceed 1.5 million IAHTC. 
Any changes to this commitment after Project award will be considered in the review of future Project Applications and could negatively impact future Project Applications to the Authority.</t>
  </si>
  <si>
    <t>Projects with no Authority resource request except for LIHTC and Illinois Affordable Housing Tax Credits (IAHTC); IAHTC award does not exceed 1.5 million IAHTC.</t>
  </si>
  <si>
    <t>Deferred Developer Fee</t>
  </si>
  <si>
    <t>Grants from utilities, Federal Home Loan Bank grants, or other foundations.</t>
  </si>
  <si>
    <t>3) Non-profit Organization Participation</t>
  </si>
  <si>
    <r>
      <rPr>
        <u/>
        <sz val="12"/>
        <color theme="1"/>
        <rFont val="Arial Narrow"/>
        <family val="2"/>
      </rPr>
      <t>Rental Assistance (If Applicable):</t>
    </r>
    <r>
      <rPr>
        <sz val="12"/>
        <color theme="1"/>
        <rFont val="Arial Narrow"/>
        <family val="2"/>
      </rPr>
      <t xml:space="preserve">
</t>
    </r>
    <r>
      <rPr>
        <i/>
        <sz val="12"/>
        <color theme="1"/>
        <rFont val="Arial Narrow"/>
        <family val="2"/>
      </rPr>
      <t xml:space="preserve">Existing Rental Assistance Contracts: 
</t>
    </r>
    <r>
      <rPr>
        <sz val="12"/>
        <color theme="1"/>
        <rFont val="Arial Narrow"/>
        <family val="2"/>
      </rPr>
      <t xml:space="preserve">Projects must submit a copy of the fully executed rental assistance contract from the entity providing the rental assistance that includes:
• maximum income limits as a percent of AMI; and
• total number of units assisted by unit type; and
• length of the rental assistance contract; and
• contract rent by unit type paid through the rental assistance. The contract rent is the maximum
amount of rent paid to the Project by the rental assistance.
</t>
    </r>
    <r>
      <rPr>
        <i/>
        <sz val="12"/>
        <color theme="1"/>
        <rFont val="Arial Narrow"/>
        <family val="2"/>
      </rPr>
      <t xml:space="preserve">New Commitments of Rental Assistance:
</t>
    </r>
    <r>
      <rPr>
        <sz val="12"/>
        <color theme="1"/>
        <rFont val="Arial Narrow"/>
        <family val="2"/>
      </rPr>
      <t>Executed rental assistance commitment letter from a Public Housing Authority (PHA) using Project Based Vouchers (PBV). This letter must also provide documentation that:
• The PHA Administrative Plan allows for the PHA to administer a PBV Program
• The PHA has selected the property to receive PBVs is in accordance with the PHA Administrative Plan and 24 C.F.R. § 983.51.
An existing contract must have at least ten (10) years remaining, and new commitments must have a minimum term of ten (10) years. All underwriting assumptions regarding the funding/renewal of a contract must be identified. New commitments cannot be conditioned on an Allocation of Tax Credits.
A Sponsor plege to accept Section 811 Project-Based Rental Assistance does not qualify as a commitment of rental assistance for this category.</t>
    </r>
  </si>
  <si>
    <r>
      <rPr>
        <u/>
        <sz val="12"/>
        <color theme="1"/>
        <rFont val="Arial Narrow"/>
        <family val="2"/>
      </rPr>
      <t xml:space="preserve">BIPOC-Led Non-Profit Organization Sponsor: </t>
    </r>
    <r>
      <rPr>
        <i/>
        <sz val="12"/>
        <color theme="1"/>
        <rFont val="Arial Narrow"/>
        <family val="2"/>
      </rPr>
      <t xml:space="preserve">
</t>
    </r>
    <r>
      <rPr>
        <sz val="12"/>
        <color theme="1"/>
        <rFont val="Arial Narrow"/>
        <family val="2"/>
      </rPr>
      <t xml:space="preserve">A completed BIPOC Participation Certification form and an organizational chart evidencing that a minimum of 35% of director-level employee leadership is BIPOC, including the Executive Director and a share of those employees reporting </t>
    </r>
    <r>
      <rPr>
        <i/>
        <sz val="12"/>
        <color theme="1"/>
        <rFont val="Arial Narrow"/>
        <family val="2"/>
      </rPr>
      <t>directly</t>
    </r>
    <r>
      <rPr>
        <sz val="12"/>
        <color theme="1"/>
        <rFont val="Arial Narrow"/>
        <family val="2"/>
      </rPr>
      <t xml:space="preserve"> to the Executive Director.</t>
    </r>
  </si>
  <si>
    <r>
      <rPr>
        <u/>
        <sz val="12"/>
        <color theme="1"/>
        <rFont val="Arial Narrow"/>
        <family val="2"/>
      </rPr>
      <t xml:space="preserve">BIPOC-Governed Non-Profit Organization Sponsor: </t>
    </r>
    <r>
      <rPr>
        <i/>
        <sz val="12"/>
        <color theme="1"/>
        <rFont val="Arial Narrow"/>
        <family val="2"/>
      </rPr>
      <t xml:space="preserve">
</t>
    </r>
    <r>
      <rPr>
        <sz val="12"/>
        <color theme="1"/>
        <rFont val="Arial Narrow"/>
        <family val="2"/>
      </rPr>
      <t xml:space="preserve">• A completed BIPOC Participation Certification form and an organizational chart, evidencing that the Board Chair and a minimum of 30% of all other voting members are BIPOC; </t>
    </r>
    <r>
      <rPr>
        <b/>
        <sz val="12"/>
        <color theme="1"/>
        <rFont val="Arial Narrow"/>
        <family val="2"/>
      </rPr>
      <t xml:space="preserve">OR
• </t>
    </r>
    <r>
      <rPr>
        <sz val="12"/>
        <color theme="1"/>
        <rFont val="Arial Narrow"/>
        <family val="2"/>
      </rPr>
      <t>A completed BIPOC Participation Certification form and an organizational chart, evidencing that the overall Board composition is 40% BIPOC.</t>
    </r>
  </si>
  <si>
    <r>
      <rPr>
        <u/>
        <sz val="12"/>
        <color theme="1"/>
        <rFont val="Arial Narrow"/>
        <family val="2"/>
      </rPr>
      <t>Memorandum of Understanding (Mandatory for Sponsor Partnerships Seeking to Score Points):</t>
    </r>
    <r>
      <rPr>
        <sz val="12"/>
        <color theme="1"/>
        <rFont val="Arial Narrow"/>
        <family val="2"/>
      </rPr>
      <t xml:space="preserve">
The Authority will require that every Sponsor Joint Venture partnership submit a copy of a Memorandum of Understanding (MOU) or similar document that details the role of each partner and at a minimum details the role of each partner during the following stages:
• Initial Application
• Post Award through initial closing
• Construction
• Post-Construction/Operations
The MOU should include, at a minimum, the following information:
• Describe how the community development/housing development experience of the members of the Joint Venture will benefit the project.
• Detail how the more experienced member of the Joint Venture will share knowledge with the less experienced member.
• Detail the role of the members in community meetings, financing meetings, design meetings and interactions with municipalities.
• Evidence the financial benefit to the members of the Joint Venture (developer fee split, who is providing guarantees, other financial arrangements).</t>
    </r>
  </si>
  <si>
    <t>2b) Community Revitalization Strategies</t>
  </si>
  <si>
    <t>REMOVE</t>
  </si>
  <si>
    <t>The Qualified Non-Profit Corporation or IL-RDA's IRS determination letter</t>
  </si>
  <si>
    <t>THIS WILL BE REMOVED</t>
  </si>
  <si>
    <t>Service plan, including all required items</t>
  </si>
  <si>
    <t>Memorandum of Understanding with a community-based service provider</t>
  </si>
  <si>
    <t>Points:</t>
  </si>
  <si>
    <t>Universal Design Certification (Tab 24A1)</t>
  </si>
  <si>
    <t>Additional Accessible Units Certification (Tab 24A2)</t>
  </si>
  <si>
    <t>Larger Units Certification (Tab 24A3)</t>
  </si>
  <si>
    <t>B) Sustainability and Energy Efficiency</t>
  </si>
  <si>
    <t>1) Green Building Standards &amp; Energy Efficiency</t>
  </si>
  <si>
    <t>Green Building Standards &amp; Energy Efficiency Certification (Tab 24B1-4)</t>
  </si>
  <si>
    <t>Scoring - Market Characteristics Certification (Scored by IHDA, Tab 24C1)</t>
  </si>
  <si>
    <t>2a) Quality of Life Index</t>
  </si>
  <si>
    <t>Quality of Life Certification (Tab 24C2a)</t>
  </si>
  <si>
    <t>2b) Community Revitalization Efforts</t>
  </si>
  <si>
    <t>Community Revitalization Efforts Certification (Tab 24C2b)</t>
  </si>
  <si>
    <t>2c) Supplementing Quality of Life Index with Community Revitalization Strategies</t>
  </si>
  <si>
    <t>Supplementing Quality of Life Index with Community Revitalization Strategies Certification (Scored by IHDA, Tab 24C2c)</t>
  </si>
  <si>
    <t>Affordability Risk Index Certification (Tab24C3)</t>
  </si>
  <si>
    <t>Transportation Certification (Tab 24C4)</t>
  </si>
  <si>
    <t>Neighborhood Assets Certification (Tab 24C5)</t>
  </si>
  <si>
    <t>Illinois Based Participant Certification (Tab 24D1)</t>
  </si>
  <si>
    <t>2) BIPOC Development Control &amp; Women/Disadvantaged/Minority Enterprises</t>
  </si>
  <si>
    <t xml:space="preserve"> BIPOC Development Control &amp; Women/Disadvantaged/Minority Enterprises (Tab 24D2-3)</t>
  </si>
  <si>
    <t>Non-Profit Organization Participation Certification (Tab 24D4)</t>
  </si>
  <si>
    <t>The section of the Qualified Non-Profit Corporation or IL-RDA’s Articles of Incorporation or Bylaws evidencing the fostering of low-income housing as an exempt purpose, with that purpose clearly marked and highlighted</t>
  </si>
  <si>
    <t>1) Rental Assistance</t>
  </si>
  <si>
    <t>Rental Assistance Certification (Tab 24E1)</t>
  </si>
  <si>
    <r>
      <rPr>
        <u/>
        <sz val="12"/>
        <color theme="1"/>
        <rFont val="Arial Narrow"/>
        <family val="2"/>
      </rPr>
      <t>Rental Assistance:</t>
    </r>
    <r>
      <rPr>
        <i/>
        <sz val="12"/>
        <color theme="1"/>
        <rFont val="Arial Narrow"/>
        <family val="2"/>
      </rPr>
      <t xml:space="preserve">
Existing Rental Assistance Contracts:</t>
    </r>
    <r>
      <rPr>
        <sz val="12"/>
        <color theme="1"/>
        <rFont val="Arial Narrow"/>
        <family val="2"/>
      </rPr>
      <t xml:space="preserve"> 
Projects must submit a copy of the fully executed rental assistance contract from the entity providing the rental assistance that includes:
• maximum income limits as a percent of AMI; and
• total number of units assisted by unit type; and
• length of the rental assistance contract; and
• contract rent by unit type paid through the rental assistance. The contract rent is the maximum
amount of rent paid to the Project by the rental assistance.
</t>
    </r>
    <r>
      <rPr>
        <i/>
        <sz val="12"/>
        <color theme="1"/>
        <rFont val="Arial Narrow"/>
        <family val="2"/>
      </rPr>
      <t>New Commitments of Rental Assistance:</t>
    </r>
    <r>
      <rPr>
        <sz val="12"/>
        <color theme="1"/>
        <rFont val="Arial Narrow"/>
        <family val="2"/>
      </rPr>
      <t xml:space="preserve">
Executed rental assistance commitment letter from a Public Housing Authority (PHA) using Project Based Vouchers (PBV). This letter must also provide documentation that:
• The PHA Administrative Plan allows for the PHA to administer a PBV Program
• The PHA has selected the property to receive PBVs is in accordance with the PHA Administrative Plan and 24 C.F.R. § 983.51.</t>
    </r>
  </si>
  <si>
    <t>2) Leveraging</t>
  </si>
  <si>
    <t>Leveraging Certification (Tab 24E3)</t>
  </si>
  <si>
    <t>Section 811 Project-Based Rental Assistance Certification (Tab 24F2)</t>
  </si>
  <si>
    <t>Section 811 Interest Form (Included at bottom of Tab 24F2 of this Workbook)</t>
  </si>
  <si>
    <t>Statewide Referral Network (SRN) Units Certification (Tab 24F1)</t>
  </si>
  <si>
    <t>3) Coordination of Referrals</t>
  </si>
  <si>
    <t>Coordination of Referrals Certification (Scored by IHDA, Tab 24F3)</t>
  </si>
  <si>
    <t>4) Coordination of Services</t>
  </si>
  <si>
    <t>Coordination of Services Certification (Scored by IHDA, Tab 24F4)</t>
  </si>
  <si>
    <t>5) Supportive Housing Experience, Training and Endorsements</t>
  </si>
  <si>
    <t>Supportive Housing Experience, Training and Endorsements Certification (Tab 24F5)</t>
  </si>
  <si>
    <t>Submission documentation that demonstrates experiencing developing and placing in service supportive housing units, participation in the Supportive Housing Institute, and/or letter of support from CSH demosntrating the Project meets CSH Quality Standards</t>
  </si>
  <si>
    <t>6) 50% or More Units Dedicated to Supportive Housing</t>
  </si>
  <si>
    <t>50% or More Units Dedicated to Supportive Housing (Tab 24F6)</t>
  </si>
  <si>
    <t>Proof of registration with eligible third-party green-building certification and/or energy efficiency certification of Sponsor's choice</t>
  </si>
  <si>
    <t>Community Revitalization Strategies Certification (Tab 24C2b)</t>
  </si>
  <si>
    <t>HOME-ARP Non-Congregate Shelter</t>
  </si>
  <si>
    <t>A) Leveraging Other Capital Funding Sources</t>
  </si>
  <si>
    <t>RFA Points</t>
  </si>
  <si>
    <t>B) Service Provider Experience</t>
  </si>
  <si>
    <t>C) Shelter Operator Experience</t>
  </si>
  <si>
    <t>D) Demonstrated Ability to Provide Positive Shelter Outcomes</t>
  </si>
  <si>
    <t>E) Proven Need in Community</t>
  </si>
  <si>
    <t>F) People with Lived Experience Included in Project Design</t>
  </si>
  <si>
    <t>G) Services Offered</t>
  </si>
  <si>
    <t>H) Food Prep or Kitchen Space Available to Residents</t>
  </si>
  <si>
    <t>I) Access to Public Transit</t>
  </si>
  <si>
    <t>HOME-ARP NCS Funds</t>
  </si>
  <si>
    <t>Leveraged Non-Authority Resources Greater than 10% of TDC</t>
  </si>
  <si>
    <t>Projects whose development teams include one or more service provider(s) that demonstrate significant experience beyond the mandatory experience requirements as outlined in Section 3.D of the RFA may earn up to ten (10) points in this category. To qualify for points in this category, service providers must demonstrate their experience working with and providing services to the QP(s) that will be served through the Project. The service provider(s)’ Development Experience Certification Form submitted with the Application must substantiate their applicable experience. In addition, a narrative clearly detailing the service provider(s)’ experience serving at least one of the QPs that the proposed Project will be serving is required at time of Application.</t>
  </si>
  <si>
    <t>6 - 10 years of experience</t>
  </si>
  <si>
    <t>Over 10 years of experience</t>
  </si>
  <si>
    <t>6 - 9 years</t>
  </si>
  <si>
    <t>10 - 20 years</t>
  </si>
  <si>
    <t>Over 20 years</t>
  </si>
  <si>
    <t>Between 26% and 50%</t>
  </si>
  <si>
    <t>Between 51% and 75%</t>
  </si>
  <si>
    <t>76% and over</t>
  </si>
  <si>
    <t>•</t>
  </si>
  <si>
    <t>Data on the number of people turned away from shelter, as reported to DHS In ETH reporting; and/or</t>
  </si>
  <si>
    <t>To ensure you receive scoring consdieration, be sure to submit a written narrative that cites objective data supporting the need for the Project. Narratives will be evaluated on the extensiveness of their responses, as well as inclusion of the following data sources:</t>
  </si>
  <si>
    <t>How persons with lived experience of homelessness were or will be included in the design of the project, including in the design of the physical space and any services to be offered by the shelter provider;</t>
  </si>
  <si>
    <t>Comparison of the community’s 2024 Point-in-Time (“PIT”) Count of people experiencing homelessness compared to the Housing Inventory Chart (“HIC”) count of shelter beds;</t>
  </si>
  <si>
    <t>Data and/or recommendations from a community needs assessment provided by an independent consultant</t>
  </si>
  <si>
    <t>How many persons with lived experience of homelessness were or will be involved in the project design process;</t>
  </si>
  <si>
    <t>How the engagement and feedback provided by persons with lived experience of homelessness was or will be meaningfully incorporated into the project design; and</t>
  </si>
  <si>
    <t>Whether and how persons with lived experience of homelessness were or will be compensated for their time and participation in the project design process.</t>
  </si>
  <si>
    <t>Illinois Housing Development Authority Non-Congregate Shelter Scoring Workbook</t>
  </si>
  <si>
    <t>Version: December 2024</t>
  </si>
  <si>
    <t>In all cases, it is the applicant's responsibility to ensure the Application is clear, unambiguous, and complete, and that documentation submitted evidences the criteria outlined in the RFA.</t>
  </si>
  <si>
    <t>Individual Scoring Certifications (labeled according to the outline in the RFA)</t>
  </si>
  <si>
    <t>As a part of this RFA’s mandatory requirements, Sponsors must provide a written shelter operations and service plan narrative outlining the Project’s approach to shelter. To earn points in this category, Sponsors must confirm if and how the following services will be made available to the Project’s residents through one of the following:</t>
  </si>
  <si>
    <t xml:space="preserve">Projects may earn up to 25 points for providing various types of services or service coordination that will be made available to the Project’s shelter residents beyond the mandatory requirements as outlined in Section 5.D.ii.
</t>
  </si>
  <si>
    <t xml:space="preserve">Points in this category will be awarded cumulatively. To be awarded points for each of the eligible service categories defined in the table below, the written shelter operations and service plan narrative must address the following components for each service: </t>
  </si>
  <si>
    <t>A Sponsor that is a member of the Project’s development team;</t>
  </si>
  <si>
    <t>A service provider that is a member of the Project’s development team; and/or</t>
  </si>
  <si>
    <t>Coordination with other community-based providers.</t>
  </si>
  <si>
    <t>How coordination for the service will occur; and</t>
  </si>
  <si>
    <t xml:space="preserve">What organization will be responsible for the service referenced and service staffing as evidenced through a MOU or other binding agreement. </t>
  </si>
  <si>
    <t>The Authority expects all Projects to employ low-barrier policies and procedures, and participation in any services must not be a requirement for shelter admission or occupancy.</t>
  </si>
  <si>
    <t>One or more service provided per category</t>
  </si>
  <si>
    <t>• Case management</t>
  </si>
  <si>
    <t>• Mental health services
• Substance abuse treatment services/substance use services
• Outpatient health services</t>
  </si>
  <si>
    <t>• Housing search and placement services
• Assistance with moving costs</t>
  </si>
  <si>
    <t>• Life skills training
• Childcare</t>
  </si>
  <si>
    <t>• Education services
• Employment assistance and job training</t>
  </si>
  <si>
    <t>Maximum Points</t>
  </si>
  <si>
    <t xml:space="preserve">Projects may earn up to ten (10) points for providing access to food preparation or kitchen spaces to the Project’s residents. Points in this category will not be awarded cumulatively.
</t>
  </si>
  <si>
    <t xml:space="preserve">Projects will be awarded five (5) points for providing communal kitchen space that residents can access and use to store, prepare, and serve food in a safe and sanitary manner in a “limited” capacity. Kitchen space will be considered “limited” if clients do not have 24-hour access to the kitchen space.
</t>
  </si>
  <si>
    <t>Limited kitchen/prep space available to residents</t>
  </si>
  <si>
    <t>Kitchen/kitchenette space provided in each unit</t>
  </si>
  <si>
    <t>Projects will be awarded the full 10 points for providing 24-hour access to a communal kitchen space that clients can access
and use to store, prepare, and serve food in a safe and sanitary manner, or for providing kitchen/kitchenette space within each unit.</t>
  </si>
  <si>
    <t>To qualify for points in this category kitchen spaces, whether communal or in individual units, must comply with the Authority’s DCRC Requirements. Authority guidelines state that kitchens in community spaces must, at a minimum,
have the following:</t>
  </si>
  <si>
    <t>A sink;</t>
  </si>
  <si>
    <t xml:space="preserve">A range/oven (a microwave may not substitute a range/oven); </t>
  </si>
  <si>
    <t>A refrigerator; and</t>
  </si>
  <si>
    <t>Base and overhead storage.</t>
  </si>
  <si>
    <t xml:space="preserve">In municipalities requiring a commercial range hood above a range, the range/oven may be omitted, but a letter
confirming this requirement as part of the municipal code must be provided to the Authority for review. </t>
  </si>
  <si>
    <t>All categories scored for below are evidenced through submission of the documents set forth in the RFA</t>
  </si>
  <si>
    <r>
      <rPr>
        <b/>
        <sz val="12"/>
        <color theme="1"/>
        <rFont val="Arial Narrow"/>
        <family val="2"/>
      </rPr>
      <t>Transit Oriented Development ("TOD")</t>
    </r>
    <r>
      <rPr>
        <sz val="12"/>
        <color theme="1"/>
        <rFont val="Arial Narrow"/>
        <family val="2"/>
      </rPr>
      <t xml:space="preserve">
Projects may be awarded 10 points for transit-oriented development if the proposed Project can demonstrate that it is located in a half-mile radius of a fixed-route public transit stop, defined as: a bus and train stop serving local destinations, with scheduled operations beginning no later than 8:00 a.m. and ending no earlier than 6:00 p.m., Monday through Friday.
Transportation routes and distance to the Project Site should be identified on a map submitted with the Application along with a current schedule for the routes being considered.</t>
    </r>
  </si>
  <si>
    <r>
      <rPr>
        <b/>
        <sz val="12"/>
        <color theme="1"/>
        <rFont val="Arial Narrow"/>
        <family val="2"/>
      </rPr>
      <t>Demand Responsive Transit (“DRT”)</t>
    </r>
    <r>
      <rPr>
        <sz val="12"/>
        <color theme="1"/>
        <rFont val="Arial Narrow"/>
        <family val="2"/>
      </rPr>
      <t xml:space="preserve">
Projects may be awarded 10 points if served by publicly available Dial-A-Ride modes of transportation that are, at a minimum, available Monday through Friday between 8:00 a.m. and 5:00 p.m. Sponsors must include a letter from the Dial-A-Ride provider that demonstrates the following:
     1. The Project is located within the service area of the Dial-A-Ride; and
     2. The Dial-A-Ride service is, at a minimum, available between the hours of 8:00 a.m. and 5:00 p.m., M-F</t>
    </r>
  </si>
  <si>
    <t>Notes and comments, of a limited length, and pertaining to each scoring section outlined in the RFA may be entered below.  Partially entering text and pressing enter will calculate the characters remaining.</t>
  </si>
  <si>
    <r>
      <t xml:space="preserve">This Non-Congregate Shelter Scoring Workbook (the "Scoring Workbook") is to be used when applying for an Allocation of HOME-ARP funds under the HOME-ARP Non-Congregate Shelter Request for Applications ("the RFA") and consists of a single Microsoft Excel file. </t>
    </r>
    <r>
      <rPr>
        <b/>
        <i/>
        <sz val="11"/>
        <rFont val="Arial Narrow"/>
        <family val="2"/>
      </rPr>
      <t xml:space="preserve">Only the current version will be accepted. </t>
    </r>
  </si>
  <si>
    <t>A completed NCS Scoring Workbook along with all required documentation and exhibits, as specified in the RFA and in the Scoring Workbook, comprise a complete NCS scoring submission.</t>
  </si>
  <si>
    <t>Individual Scoring Certifications (Tabs A through I)</t>
  </si>
  <si>
    <t>Multiple inputs are required in order to complete and populate the Scoring Workbook. Incomplete entries will not populate the Scoring Workbook.  Cells throughout the Scoring Workbook are color coded as follows:</t>
  </si>
  <si>
    <t>Many cells and the document itself are protected against changes.  Protected cells cannot be selected and no input is necessary or permitted.  Any changes to the protected content of the Scoring Workbook will void the entire Application.</t>
  </si>
  <si>
    <t>Please direct and questions or comments regarding the Scoring Workbook to multifamilyfin@ihda.org</t>
  </si>
  <si>
    <t>Scoring Summary</t>
  </si>
  <si>
    <t>Scoring - Leveraging Other Capital Funding Sources Certification</t>
  </si>
  <si>
    <r>
      <t xml:space="preserve">Projects may earn five points for leveraging non-Authority resources amounting to more than 10% of the Project’s development budget (or “Total Development Cost”). Leveraged resources under this category are defined as funds provided by a non-Authority source. All leveraged resources must be reflected in the Project budget. Only sources allocated to uses that fall within the Project’s Site boundaries will be considered for financial leveraging.
In Projects where the leveraged resource is a contribution of direct financial assistance from an area employer that is otherwise not participating in the development of the Project, the assistance must be in the form of an unsecured loan giving no foreclosure rights to the employer or a grant giving no recapture rights to the employer. In Projects where the acquisition is financed in whole or in part through a seller’s note, the amount of the seller’s financing will not be considered a leveraged resource under this category. At its sole discretion the Authority may allow seller’s notes from health and hospital systems to qualify for points under this category.
Sponsors seeking to score points must be able to submit financing documentation that meets the requirements of the RFA </t>
    </r>
    <r>
      <rPr>
        <sz val="12"/>
        <rFont val="Arial Narrow"/>
        <family val="2"/>
      </rPr>
      <t>(p. 28</t>
    </r>
    <r>
      <rPr>
        <sz val="12"/>
        <color theme="1"/>
        <rFont val="Arial Narrow"/>
        <family val="2"/>
      </rPr>
      <t>), for all leveraging resources eligible for points.</t>
    </r>
    <r>
      <rPr>
        <b/>
        <sz val="12"/>
        <color theme="1"/>
        <rFont val="Arial Narrow"/>
        <family val="2"/>
      </rPr>
      <t xml:space="preserve"> When completing the certification below, be sure that the Total Development Cost and Leveraging resources entered match the information provided in the Common Application Excel document submitted as part of the Project Application.
</t>
    </r>
  </si>
  <si>
    <r>
      <t>Projects may earn five points for leveraging non-Authority resources amounting to more than 10% of the Project’s development budget (or “Total Development Cost”). Leveraged resources under this category are defined as funds provided by a non-Authority source. All leveraged resources must be reflected in the Project budget. Only sources allocated to uses that fall within the Project’s Site boundaries will be considered for financial leveraging.
In Projects where the leveraged resource is a contribution of direct financial assistance from an area employer that is otherwise not participating in the development of the Project, the assistance must be in the form of an unsecured loan giving no foreclosure rights to the employer or a grant giving no recapture rights to the employer. In Projects where the acquisition is financed in whole or in part through a seller’s note, the amount of the seller’s financing will not be considered a leveraged resource under this category. At its sole discretion the Authority may allow seller’s notes from health and hospital systems to qualify for points under this category.
Sponsors seeking to score points must be able to submit financing documentation that meets the requirements of the RFA (p. 28), for all leveraging resources eligible for points.</t>
    </r>
    <r>
      <rPr>
        <b/>
        <sz val="12"/>
        <color theme="1"/>
        <rFont val="Arial Narrow"/>
        <family val="2"/>
      </rPr>
      <t xml:space="preserve"> When completing the certification below, be sure that the Total Development Cost and Leveraging resources entered match the information provided in the Common Application Excel document submitted as part of the Project Application.
</t>
    </r>
  </si>
  <si>
    <t>Projects whose development teams include one or more service provider(s) that demonstrate significant experience beyond the mandatory experience requirements as outlined in Section 3.D of the RFA may earn up to 10 points in this category. To qualify for points in this category, service providers must demonstrate their experience working with and providing services to the QP(s) that will be served through the Project. The service provider(s)’ Development Experience Certification Form submitted with the Application must substantiate their applicable experience. In addition, a narrative clearly detailing the service provider(s)’ experience serving at least one of the QPs that the proposed Project will be serving is required at time of Application.</t>
  </si>
  <si>
    <r>
      <t xml:space="preserve">Narratives substantiating this category's criteria must be submitted as a part of the Scoring Narrative </t>
    </r>
    <r>
      <rPr>
        <b/>
        <u/>
        <sz val="12"/>
        <color theme="1"/>
        <rFont val="Arial Narrow"/>
        <family val="2"/>
      </rPr>
      <t>or</t>
    </r>
    <r>
      <rPr>
        <sz val="12"/>
        <color theme="1"/>
        <rFont val="Arial Narrow"/>
        <family val="2"/>
      </rPr>
      <t xml:space="preserve"> as a standalone narrative submitted as documentation under this scoring category within the application portal.</t>
    </r>
  </si>
  <si>
    <t>Scoring - Service Provider Experience Certifcation</t>
  </si>
  <si>
    <t>Select demonstrated years of experience:</t>
  </si>
  <si>
    <t>Scoring - Shelter Operator Experience Certfication</t>
  </si>
  <si>
    <t>Projects whose development teams include one or more Sponsor(s) that demonstrate significant experience operating a fixed site shelter beyond the mandatory experience requirements as outlined in Section 3.D of the RFA may earn up to 15 points in this category. The Sponsor(s)’ Development Experience Certification Form submitted with the Application must substantiate their applicable experience. In addition, a narrative clearly detailing the Sponsor(s)’ experience is required at time of Application.</t>
  </si>
  <si>
    <t>Scoring - Demonstrated Ability to Provide Positive Shelter Outcomes Certification</t>
  </si>
  <si>
    <t xml:space="preserve">Projects whose development teams include one or more Sponsor(s) who can demonstrate past performance of
achieving positive shelter outcomes may earn up to 10 points.
To provide evidence in this category, Sponsors must provide a narrative detailing the positive outcomes achieved in the shelters which they have operated, and must substantiate this narrative using data from HUD’s Homeless Management Information System (“HMIS”) or comparable databases for the one-year period ending June 30, 2024. The narrative and/or data must specify the number of people and/or households serve through the Sponsor(s)’ shelter(s), as well as the number of people and/or households who exited to positive permanent destinations. The data definitions in provided in the data reporting should be consistent with the responding specifications for the ESG or ETH Programs. </t>
  </si>
  <si>
    <t>Select demonstrated positive shelter outcomes:</t>
  </si>
  <si>
    <t xml:space="preserve">Projects may earn up to 10 points for demonstrating a proven need for Non-Congregate Shelter in the community which it intends to serve. The community should correlate with the PMA identified by the Sponsor as a part of the PPA submission, unless otherwise stated and substantiated in the narrative. </t>
  </si>
  <si>
    <t>To ensure you receive scoring consideration, be sure to submit a written narrative that cites objective data supporting the need for the Project. Narratives will be evaluated on the extensiveness of their responses, as well as inclusion of the following data sources:</t>
  </si>
  <si>
    <t>Applications may receive between zero and 10 points in this category based on the narrative's ability to demonstrate fulfillment of the requirements listed above and the extensiveness of response. For the purposes of self-scoring, Sponsors may only select zero points (if they do not intend to earn points in this scoring category) or 10 points (if they do intend to receive points in this cateogry).</t>
  </si>
  <si>
    <t>Select whether or not Sponsor intends to earn points in this category:</t>
  </si>
  <si>
    <t>Yes, Sponsor intends to receive points for demonstrating a proven need in the community which the Project will serve</t>
  </si>
  <si>
    <t>No, Sponsor does not intend to receive points for demonstrating a proven need in the community which the Project will serve</t>
  </si>
  <si>
    <t>Select how many points the Sponsor earned for demonstrating a proven need in the community</t>
  </si>
  <si>
    <t>Applications may receive between zero and 10 points in this category based on the narrative's ability to demonstrate fulfillment of the requirements listed above and the extensiveness of response. IHDA will assign a score between zero and 10 according to the Sponsor's fulfillment of the criteria listed above.</t>
  </si>
  <si>
    <t>Scoring - Proven Need in Community Certificaiton</t>
  </si>
  <si>
    <t>Scoring - People with Lived Experience Included in Project Design Certification</t>
  </si>
  <si>
    <t>Projects may earn five points for including persons with lived experience of homelessness in the design of the Project.</t>
  </si>
  <si>
    <t>Yes, Sponsor intends to receive points for demonstrating that persons with lived experiences of homelessness will be or have been included in the design of the Project</t>
  </si>
  <si>
    <t>No, Sponsor does not intend to receive points for demonstrating that persons with lived experiences of homelessness will be or have been included in the design of the Project</t>
  </si>
  <si>
    <t>Applications may receive between zero and five points in this category based on the narrative's ability to demonstrate fulfillment of the requirements listed above and the extensiveness of response. IHDA will assign a score between zero and five according to the Sponsor's fulfillment of the criteria listed above.</t>
  </si>
  <si>
    <t>Select how many points the Sponsor earned for demonstrating that persons with lived experiences of homelessness will be or have been included in the design of the Project</t>
  </si>
  <si>
    <t>Scoring - Services Offered Certification</t>
  </si>
  <si>
    <t>Indicate which qualifying services will be offered by category, which must be substantiated in the mandatory Shetler Operations and Service Plan Narrative:</t>
  </si>
  <si>
    <t>Scoring - Food Prep or Kitchen Space Available to Residents Certification</t>
  </si>
  <si>
    <t>Select food prep or kitchen space that will be available to residents:</t>
  </si>
  <si>
    <t>24-hour access to common kitchen available to residents</t>
  </si>
  <si>
    <t>Scoring - Access to Public Transit Certification</t>
  </si>
  <si>
    <t xml:space="preserve">Projects may earn up to 10 points for access to transportation. Points in this category will not be awarded cumulatively and will be capped at 10 points. </t>
  </si>
  <si>
    <t>A. Leveraging Other Capital Funding Sources</t>
  </si>
  <si>
    <t>B. Service Provider Experience</t>
  </si>
  <si>
    <t>C. Shelter Operator Experience</t>
  </si>
  <si>
    <t>D. Demonstrated Ability to Provide Positive Shelter Outcomes</t>
  </si>
  <si>
    <t>E. Proven Need in Community</t>
  </si>
  <si>
    <t>F. People with Lived Experience Included in Project Design</t>
  </si>
  <si>
    <t>G. Services Offered</t>
  </si>
  <si>
    <t xml:space="preserve">H. Food Prep or Kitchen Space Available to Residents </t>
  </si>
  <si>
    <t>I. Access to Public Transit</t>
  </si>
  <si>
    <t>Scoring Summary - HOME-ARP NON-CONGREGATE SHELTER PROGRAM</t>
  </si>
  <si>
    <t>Scoring</t>
  </si>
  <si>
    <t>Failure to meet PPA condition(s)</t>
  </si>
  <si>
    <t>3 point deduction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</si>
</sst>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
  </numFmts>
  <fonts count="30" x14ac:knownFonts="1">
    <font>
      <sz val="11"/>
      <color theme="1"/>
      <name val="Calibri"/>
      <family val="2"/>
      <scheme val="minor"/>
    </font>
    <font>
      <b/>
      <sz val="12"/>
      <color theme="1"/>
      <name val="Arial Narrow"/>
      <family val="2"/>
    </font>
    <font>
      <sz val="12"/>
      <color theme="1"/>
      <name val="Arial Narrow"/>
      <family val="2"/>
    </font>
    <font>
      <i/>
      <sz val="12"/>
      <color theme="1"/>
      <name val="Arial Narrow"/>
      <family val="2"/>
    </font>
    <font>
      <sz val="8"/>
      <color indexed="81"/>
      <name val="Tahoma"/>
      <family val="2"/>
    </font>
    <font>
      <b/>
      <sz val="12"/>
      <color rgb="FFFF0000"/>
      <name val="Arial Narrow"/>
      <family val="2"/>
    </font>
    <font>
      <b/>
      <sz val="12"/>
      <name val="Arial Narrow"/>
      <family val="2"/>
    </font>
    <font>
      <sz val="12"/>
      <name val="Arial Narrow"/>
      <family val="2"/>
    </font>
    <font>
      <sz val="11"/>
      <color theme="1"/>
      <name val="Arial Narrow"/>
      <family val="2"/>
    </font>
    <font>
      <b/>
      <sz val="11"/>
      <color theme="1"/>
      <name val="Arial Narrow"/>
      <family val="2"/>
    </font>
    <font>
      <i/>
      <sz val="11"/>
      <color theme="1"/>
      <name val="Arial Narrow"/>
      <family val="2"/>
    </font>
    <font>
      <b/>
      <u/>
      <sz val="12"/>
      <color theme="1"/>
      <name val="Arial Narrow"/>
      <family val="2"/>
    </font>
    <font>
      <sz val="11"/>
      <color theme="1"/>
      <name val="Calibri"/>
      <family val="2"/>
      <scheme val="minor"/>
    </font>
    <font>
      <b/>
      <sz val="14"/>
      <name val="Arial Narrow"/>
      <family val="2"/>
    </font>
    <font>
      <i/>
      <sz val="12"/>
      <name val="Arial Narrow"/>
      <family val="2"/>
    </font>
    <font>
      <i/>
      <sz val="12"/>
      <color theme="1"/>
      <name val="Calibri"/>
      <family val="2"/>
      <scheme val="minor"/>
    </font>
    <font>
      <sz val="11"/>
      <name val="Arial Narrow"/>
      <family val="2"/>
    </font>
    <font>
      <b/>
      <i/>
      <sz val="11"/>
      <name val="Arial Narrow"/>
      <family val="2"/>
    </font>
    <font>
      <b/>
      <sz val="11"/>
      <name val="Arial Narrow"/>
      <family val="2"/>
    </font>
    <font>
      <i/>
      <sz val="11"/>
      <color theme="1"/>
      <name val="Calibri"/>
      <family val="2"/>
      <scheme val="minor"/>
    </font>
    <font>
      <u/>
      <sz val="12"/>
      <color theme="1"/>
      <name val="Arial Narrow"/>
      <family val="2"/>
    </font>
    <font>
      <sz val="10"/>
      <name val="Arial Narrow"/>
      <family val="2"/>
    </font>
    <font>
      <b/>
      <sz val="11"/>
      <color rgb="FF000000"/>
      <name val="Arial Narrow"/>
      <family val="2"/>
    </font>
    <font>
      <sz val="12"/>
      <color rgb="FF000000"/>
      <name val="Calibri"/>
      <family val="2"/>
    </font>
    <font>
      <b/>
      <sz val="12"/>
      <color rgb="FF000000"/>
      <name val="Arial Narrow"/>
      <family val="2"/>
    </font>
    <font>
      <b/>
      <sz val="16"/>
      <color theme="1"/>
      <name val="Arial Narrow"/>
      <family val="2"/>
    </font>
    <font>
      <b/>
      <i/>
      <sz val="12"/>
      <color theme="1"/>
      <name val="Arial Narrow"/>
      <family val="2"/>
    </font>
    <font>
      <sz val="12"/>
      <color rgb="FFFF0000"/>
      <name val="Arial Narrow"/>
      <family val="2"/>
    </font>
    <font>
      <b/>
      <sz val="22"/>
      <color rgb="FFFF0000"/>
      <name val="Arial Narrow"/>
      <family val="2"/>
    </font>
    <font>
      <sz val="16"/>
      <color theme="1"/>
      <name val="Aptos Narrow"/>
      <family val="2"/>
    </font>
  </fonts>
  <fills count="12">
    <fill>
      <patternFill patternType="none"/>
    </fill>
    <fill>
      <patternFill patternType="gray125"/>
    </fill>
    <fill>
      <patternFill patternType="solid">
        <fgColor theme="5"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0000"/>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2F2F2"/>
        <bgColor indexed="64"/>
      </patternFill>
    </fill>
    <fill>
      <patternFill patternType="solid">
        <fgColor rgb="FFDDD9C4"/>
        <bgColor indexed="64"/>
      </patternFill>
    </fill>
  </fills>
  <borders count="31">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5">
    <xf numFmtId="0" fontId="0" fillId="0" borderId="0"/>
    <xf numFmtId="0" fontId="12" fillId="0" borderId="0"/>
    <xf numFmtId="0" fontId="21" fillId="0" borderId="0"/>
    <xf numFmtId="0" fontId="12" fillId="0" borderId="0"/>
    <xf numFmtId="9" fontId="12" fillId="0" borderId="0" applyFont="0" applyFill="0" applyBorder="0" applyAlignment="0" applyProtection="0"/>
  </cellStyleXfs>
  <cellXfs count="440">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6" xfId="0" applyFont="1" applyBorder="1"/>
    <xf numFmtId="0" fontId="1" fillId="0" borderId="6" xfId="0" applyFont="1" applyBorder="1"/>
    <xf numFmtId="0" fontId="1" fillId="0" borderId="0" xfId="0" applyFont="1" applyAlignment="1">
      <alignment vertical="center"/>
    </xf>
    <xf numFmtId="0" fontId="2" fillId="0" borderId="0" xfId="0" applyFont="1" applyAlignment="1">
      <alignment vertical="center"/>
    </xf>
    <xf numFmtId="0" fontId="1" fillId="0" borderId="0" xfId="0" applyFont="1"/>
    <xf numFmtId="0" fontId="5" fillId="0" borderId="0" xfId="0" applyFont="1"/>
    <xf numFmtId="165" fontId="2" fillId="0" borderId="0" xfId="0" applyNumberFormat="1" applyFont="1" applyAlignment="1">
      <alignment horizontal="right"/>
    </xf>
    <xf numFmtId="165" fontId="1" fillId="0" borderId="6" xfId="0" applyNumberFormat="1" applyFont="1" applyBorder="1" applyAlignment="1">
      <alignment horizontal="right"/>
    </xf>
    <xf numFmtId="10" fontId="2" fillId="0" borderId="6" xfId="0" applyNumberFormat="1" applyFont="1" applyBorder="1" applyAlignment="1">
      <alignment horizontal="right"/>
    </xf>
    <xf numFmtId="10" fontId="1" fillId="0" borderId="6" xfId="0" applyNumberFormat="1" applyFont="1" applyBorder="1" applyAlignment="1">
      <alignment horizontal="right"/>
    </xf>
    <xf numFmtId="0" fontId="2" fillId="0" borderId="2" xfId="0" applyFont="1" applyBorder="1" applyAlignment="1">
      <alignment horizontal="left"/>
    </xf>
    <xf numFmtId="0" fontId="1" fillId="0" borderId="0" xfId="0" applyFont="1" applyAlignment="1">
      <alignment horizontal="right" vertical="center"/>
    </xf>
    <xf numFmtId="1" fontId="1" fillId="0" borderId="6" xfId="0" applyNumberFormat="1" applyFont="1" applyBorder="1" applyAlignment="1">
      <alignment horizontal="center"/>
    </xf>
    <xf numFmtId="0" fontId="2" fillId="0" borderId="9" xfId="0" applyFont="1" applyBorder="1" applyAlignment="1">
      <alignment horizontal="left"/>
    </xf>
    <xf numFmtId="0" fontId="1" fillId="2" borderId="6" xfId="0" applyFont="1" applyFill="1" applyBorder="1" applyAlignment="1" applyProtection="1">
      <alignment horizontal="center" vertical="center"/>
      <protection locked="0"/>
    </xf>
    <xf numFmtId="0" fontId="2" fillId="5" borderId="0" xfId="0" applyFont="1" applyFill="1" applyAlignment="1">
      <alignment horizontal="center" vertical="center"/>
    </xf>
    <xf numFmtId="0" fontId="1" fillId="5" borderId="0" xfId="0" applyFont="1" applyFill="1" applyAlignment="1">
      <alignment horizontal="center" vertical="center"/>
    </xf>
    <xf numFmtId="0" fontId="2" fillId="5" borderId="0" xfId="0" applyFont="1" applyFill="1"/>
    <xf numFmtId="0" fontId="2" fillId="5" borderId="0" xfId="0" applyFont="1" applyFill="1" applyAlignment="1">
      <alignment vertical="center"/>
    </xf>
    <xf numFmtId="0" fontId="7" fillId="2" borderId="6" xfId="0" applyFont="1" applyFill="1" applyBorder="1" applyAlignment="1" applyProtection="1">
      <alignment horizontal="center"/>
      <protection locked="0"/>
    </xf>
    <xf numFmtId="164" fontId="1" fillId="0" borderId="0" xfId="0" applyNumberFormat="1" applyFont="1"/>
    <xf numFmtId="10" fontId="2" fillId="0" borderId="0" xfId="0" applyNumberFormat="1" applyFont="1"/>
    <xf numFmtId="165" fontId="2" fillId="3" borderId="6" xfId="0" applyNumberFormat="1" applyFont="1" applyFill="1" applyBorder="1" applyAlignment="1" applyProtection="1">
      <alignment horizontal="right"/>
      <protection locked="0"/>
    </xf>
    <xf numFmtId="10" fontId="2" fillId="0" borderId="11" xfId="0" applyNumberFormat="1" applyFont="1" applyBorder="1"/>
    <xf numFmtId="9" fontId="2" fillId="0" borderId="4" xfId="0" applyNumberFormat="1" applyFont="1" applyBorder="1"/>
    <xf numFmtId="164" fontId="2" fillId="0" borderId="3" xfId="0" applyNumberFormat="1" applyFont="1" applyBorder="1"/>
    <xf numFmtId="0" fontId="1" fillId="5" borderId="0" xfId="0" applyFont="1" applyFill="1"/>
    <xf numFmtId="0" fontId="2" fillId="6" borderId="0" xfId="0" applyFont="1" applyFill="1"/>
    <xf numFmtId="0" fontId="2" fillId="6" borderId="0" xfId="0" applyFont="1" applyFill="1" applyAlignment="1">
      <alignment vertical="center"/>
    </xf>
    <xf numFmtId="0" fontId="1" fillId="0" borderId="0" xfId="0" applyFont="1" applyAlignment="1">
      <alignment wrapText="1"/>
    </xf>
    <xf numFmtId="0" fontId="2" fillId="0" borderId="0" xfId="0" applyFont="1" applyAlignment="1">
      <alignment horizontal="right"/>
    </xf>
    <xf numFmtId="0" fontId="2" fillId="0" borderId="4" xfId="0" applyFont="1" applyBorder="1" applyAlignment="1">
      <alignment vertical="center" wrapText="1"/>
    </xf>
    <xf numFmtId="0" fontId="2" fillId="0" borderId="5" xfId="0" applyFont="1" applyBorder="1" applyAlignment="1">
      <alignment vertical="center" wrapText="1"/>
    </xf>
    <xf numFmtId="10" fontId="2" fillId="0" borderId="4" xfId="0" applyNumberFormat="1" applyFont="1" applyBorder="1" applyAlignment="1">
      <alignment vertical="center" wrapText="1"/>
    </xf>
    <xf numFmtId="9" fontId="2" fillId="0" borderId="4" xfId="0" applyNumberFormat="1" applyFont="1" applyBorder="1" applyAlignment="1">
      <alignment vertical="center" wrapText="1"/>
    </xf>
    <xf numFmtId="164" fontId="2" fillId="0" borderId="3" xfId="0" quotePrefix="1" applyNumberFormat="1" applyFont="1" applyBorder="1" applyAlignment="1">
      <alignment vertical="center" wrapText="1"/>
    </xf>
    <xf numFmtId="10" fontId="2" fillId="0" borderId="4" xfId="0" applyNumberFormat="1" applyFont="1" applyBorder="1" applyAlignment="1">
      <alignment horizontal="left" vertical="center" wrapText="1"/>
    </xf>
    <xf numFmtId="0" fontId="3" fillId="0" borderId="0" xfId="0" applyFont="1" applyAlignment="1">
      <alignment vertical="center"/>
    </xf>
    <xf numFmtId="0" fontId="3" fillId="5" borderId="0" xfId="0" applyFont="1" applyFill="1" applyAlignment="1">
      <alignment vertical="center"/>
    </xf>
    <xf numFmtId="0" fontId="3" fillId="6" borderId="0" xfId="0" applyFont="1" applyFill="1" applyAlignment="1">
      <alignment vertical="center"/>
    </xf>
    <xf numFmtId="0" fontId="12" fillId="0" borderId="0" xfId="1" applyAlignment="1">
      <alignment vertical="top"/>
    </xf>
    <xf numFmtId="0" fontId="15" fillId="0" borderId="0" xfId="1" applyFont="1" applyAlignment="1">
      <alignment vertical="top"/>
    </xf>
    <xf numFmtId="0" fontId="8" fillId="0" borderId="0" xfId="1" applyFont="1" applyAlignment="1">
      <alignment vertical="top"/>
    </xf>
    <xf numFmtId="0" fontId="11" fillId="5" borderId="0" xfId="0" applyFont="1" applyFill="1" applyAlignment="1">
      <alignment horizontal="center" vertical="center"/>
    </xf>
    <xf numFmtId="0" fontId="1" fillId="2" borderId="6" xfId="0" applyFont="1" applyFill="1" applyBorder="1" applyAlignment="1">
      <alignment horizontal="center" vertical="center"/>
    </xf>
    <xf numFmtId="0" fontId="2" fillId="0" borderId="0" xfId="0" applyFont="1" applyAlignment="1">
      <alignment horizontal="justify" vertical="center" wrapText="1"/>
    </xf>
    <xf numFmtId="0" fontId="7" fillId="2" borderId="6" xfId="0" applyFont="1" applyFill="1" applyBorder="1" applyAlignment="1">
      <alignment horizontal="center"/>
    </xf>
    <xf numFmtId="14" fontId="2" fillId="0" borderId="0" xfId="0" applyNumberFormat="1" applyFont="1" applyAlignment="1">
      <alignment horizontal="left"/>
    </xf>
    <xf numFmtId="0" fontId="2" fillId="0" borderId="0" xfId="0" applyFont="1" applyAlignment="1">
      <alignment horizontal="left"/>
    </xf>
    <xf numFmtId="0" fontId="1" fillId="0" borderId="0" xfId="0" applyFont="1" applyAlignment="1">
      <alignment horizontal="center" wrapText="1"/>
    </xf>
    <xf numFmtId="0" fontId="23" fillId="0" borderId="0" xfId="0" applyFont="1" applyAlignment="1">
      <alignment vertical="center" wrapText="1"/>
    </xf>
    <xf numFmtId="0" fontId="24" fillId="0" borderId="0" xfId="0" applyFont="1" applyAlignment="1">
      <alignment vertical="center" wrapText="1"/>
    </xf>
    <xf numFmtId="0" fontId="22" fillId="0" borderId="0" xfId="0" applyFont="1" applyAlignment="1">
      <alignment vertical="center" wrapText="1"/>
    </xf>
    <xf numFmtId="0" fontId="2" fillId="4" borderId="2" xfId="0" applyFont="1" applyFill="1" applyBorder="1" applyAlignment="1" applyProtection="1">
      <alignment horizontal="left"/>
      <protection locked="0"/>
    </xf>
    <xf numFmtId="0" fontId="2" fillId="0" borderId="6" xfId="0" applyFont="1" applyBorder="1" applyAlignment="1">
      <alignment horizontal="center" vertical="center"/>
    </xf>
    <xf numFmtId="0" fontId="8" fillId="0" borderId="0" xfId="1" applyFont="1" applyAlignment="1">
      <alignment vertical="top" wrapText="1"/>
    </xf>
    <xf numFmtId="0" fontId="18" fillId="0" borderId="0" xfId="1" quotePrefix="1" applyFont="1" applyAlignment="1">
      <alignment horizontal="left" vertical="top"/>
    </xf>
    <xf numFmtId="0" fontId="16" fillId="0" borderId="0" xfId="1" applyFont="1" applyAlignment="1">
      <alignment vertical="top"/>
    </xf>
    <xf numFmtId="0" fontId="18" fillId="0" borderId="0" xfId="1" applyFont="1" applyAlignment="1">
      <alignment vertical="top"/>
    </xf>
    <xf numFmtId="0" fontId="16" fillId="0" borderId="0" xfId="1" quotePrefix="1" applyFont="1" applyAlignment="1">
      <alignment vertical="top"/>
    </xf>
    <xf numFmtId="0" fontId="10" fillId="0" borderId="0" xfId="1" applyFont="1" applyAlignment="1">
      <alignment vertical="top"/>
    </xf>
    <xf numFmtId="0" fontId="9" fillId="0" borderId="0" xfId="1" applyFont="1" applyAlignment="1">
      <alignment vertical="top"/>
    </xf>
    <xf numFmtId="0" fontId="16" fillId="0" borderId="0" xfId="1" quotePrefix="1" applyFont="1" applyAlignment="1">
      <alignment horizontal="left" vertical="top"/>
    </xf>
    <xf numFmtId="0" fontId="16" fillId="3" borderId="0" xfId="1" applyFont="1" applyFill="1" applyAlignment="1">
      <alignment horizontal="justify" vertical="top" wrapText="1"/>
    </xf>
    <xf numFmtId="0" fontId="16" fillId="2" borderId="0" xfId="1" applyFont="1" applyFill="1" applyAlignment="1">
      <alignment horizontal="justify" vertical="top" wrapText="1"/>
    </xf>
    <xf numFmtId="0" fontId="8" fillId="0" borderId="0" xfId="1" applyFont="1" applyAlignment="1">
      <alignment horizontal="left" vertical="top"/>
    </xf>
    <xf numFmtId="0" fontId="12" fillId="0" borderId="0" xfId="1" applyAlignment="1">
      <alignment horizontal="left" vertical="top"/>
    </xf>
    <xf numFmtId="0" fontId="7" fillId="0" borderId="0" xfId="1" quotePrefix="1" applyFont="1" applyAlignment="1">
      <alignment horizontal="left" vertical="top"/>
    </xf>
    <xf numFmtId="164" fontId="2" fillId="0" borderId="4" xfId="0" applyNumberFormat="1" applyFont="1" applyBorder="1"/>
    <xf numFmtId="0" fontId="1" fillId="0" borderId="1" xfId="0" applyFont="1" applyBorder="1" applyAlignment="1">
      <alignment vertical="center"/>
    </xf>
    <xf numFmtId="0" fontId="1" fillId="0" borderId="18" xfId="0" applyFont="1" applyBorder="1" applyAlignment="1">
      <alignment vertical="center"/>
    </xf>
    <xf numFmtId="0" fontId="2" fillId="0" borderId="0" xfId="0" applyFont="1" applyAlignment="1">
      <alignment horizontal="right" vertical="top"/>
    </xf>
    <xf numFmtId="0" fontId="2" fillId="0" borderId="2" xfId="0" applyFont="1" applyBorder="1" applyAlignment="1">
      <alignment horizontal="left" vertical="top"/>
    </xf>
    <xf numFmtId="0" fontId="2" fillId="0" borderId="9" xfId="0" applyFont="1" applyBorder="1" applyAlignment="1">
      <alignment horizontal="left" vertical="top"/>
    </xf>
    <xf numFmtId="0" fontId="1" fillId="0" borderId="1" xfId="0" applyFont="1" applyBorder="1" applyAlignment="1">
      <alignment vertical="top"/>
    </xf>
    <xf numFmtId="0" fontId="2" fillId="0" borderId="0" xfId="0" applyFont="1" applyAlignment="1">
      <alignment vertical="top"/>
    </xf>
    <xf numFmtId="0" fontId="1" fillId="0" borderId="0" xfId="0" applyFont="1" applyAlignment="1">
      <alignment vertical="top"/>
    </xf>
    <xf numFmtId="0" fontId="2" fillId="0" borderId="1" xfId="0" applyFont="1" applyBorder="1" applyAlignment="1">
      <alignment vertical="center"/>
    </xf>
    <xf numFmtId="0" fontId="16" fillId="2" borderId="6" xfId="1" applyFont="1" applyFill="1" applyBorder="1" applyAlignment="1">
      <alignment horizontal="center" vertical="center" wrapText="1"/>
    </xf>
    <xf numFmtId="0" fontId="2" fillId="5" borderId="0" xfId="0" applyFont="1" applyFill="1" applyAlignment="1">
      <alignment horizontal="center" wrapText="1"/>
    </xf>
    <xf numFmtId="0" fontId="2" fillId="6" borderId="0" xfId="0" applyFont="1" applyFill="1" applyAlignment="1">
      <alignment wrapText="1"/>
    </xf>
    <xf numFmtId="10" fontId="2" fillId="0" borderId="3" xfId="0" applyNumberFormat="1" applyFont="1" applyBorder="1" applyAlignment="1">
      <alignment vertical="center"/>
    </xf>
    <xf numFmtId="10" fontId="2" fillId="0" borderId="3" xfId="0" applyNumberFormat="1" applyFont="1" applyBorder="1" applyAlignment="1">
      <alignment horizontal="left" vertical="center"/>
    </xf>
    <xf numFmtId="0" fontId="7" fillId="0" borderId="6" xfId="0" applyFont="1" applyBorder="1" applyAlignment="1">
      <alignment horizontal="center"/>
    </xf>
    <xf numFmtId="0" fontId="2" fillId="0" borderId="6" xfId="0" applyFont="1" applyBorder="1" applyAlignment="1">
      <alignment horizontal="center"/>
    </xf>
    <xf numFmtId="0" fontId="2" fillId="0" borderId="0" xfId="0" applyFont="1" applyAlignment="1">
      <alignment vertical="top" wrapText="1"/>
    </xf>
    <xf numFmtId="0" fontId="20" fillId="5" borderId="0" xfId="0" applyFont="1" applyFill="1" applyAlignment="1">
      <alignment horizontal="center" vertical="center"/>
    </xf>
    <xf numFmtId="1" fontId="2" fillId="0" borderId="0" xfId="0" applyNumberFormat="1" applyFont="1" applyAlignment="1">
      <alignment horizontal="right"/>
    </xf>
    <xf numFmtId="0" fontId="1" fillId="0" borderId="0" xfId="0" applyFont="1" applyAlignment="1">
      <alignment vertical="center" wrapText="1"/>
    </xf>
    <xf numFmtId="1" fontId="2" fillId="0" borderId="6" xfId="0" applyNumberFormat="1" applyFont="1" applyBorder="1" applyAlignment="1">
      <alignment horizontal="right" vertical="center"/>
    </xf>
    <xf numFmtId="0" fontId="2" fillId="0" borderId="0" xfId="0" quotePrefix="1" applyFont="1"/>
    <xf numFmtId="10" fontId="2" fillId="0" borderId="3" xfId="0" quotePrefix="1" applyNumberFormat="1" applyFont="1" applyBorder="1" applyAlignment="1">
      <alignment horizontal="left" vertical="center" wrapText="1"/>
    </xf>
    <xf numFmtId="0" fontId="1" fillId="0" borderId="6" xfId="0" applyFont="1" applyBorder="1" applyAlignment="1">
      <alignment horizontal="center" vertical="center"/>
    </xf>
    <xf numFmtId="0" fontId="1" fillId="0" borderId="0" xfId="0" applyFont="1" applyAlignment="1">
      <alignment horizontal="right"/>
    </xf>
    <xf numFmtId="0" fontId="2" fillId="0" borderId="0" xfId="0" applyFont="1" applyAlignment="1">
      <alignment horizontal="center" wrapText="1"/>
    </xf>
    <xf numFmtId="0" fontId="6" fillId="0" borderId="0" xfId="2" applyFont="1" applyAlignment="1">
      <alignment vertical="top" wrapText="1"/>
    </xf>
    <xf numFmtId="0" fontId="2" fillId="0" borderId="0" xfId="0" applyFont="1" applyAlignment="1">
      <alignment horizontal="left" vertical="center"/>
    </xf>
    <xf numFmtId="0" fontId="2" fillId="0" borderId="4" xfId="0" applyFont="1" applyBorder="1"/>
    <xf numFmtId="0" fontId="2" fillId="0" borderId="5" xfId="0" applyFont="1" applyBorder="1"/>
    <xf numFmtId="0" fontId="2"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wrapText="1"/>
    </xf>
    <xf numFmtId="0" fontId="3" fillId="0" borderId="0" xfId="0" applyFont="1"/>
    <xf numFmtId="0" fontId="1" fillId="0" borderId="5" xfId="0" applyFont="1" applyBorder="1" applyAlignment="1">
      <alignment horizontal="center" vertical="center"/>
    </xf>
    <xf numFmtId="10" fontId="2" fillId="0" borderId="0" xfId="4" applyNumberFormat="1" applyFont="1" applyFill="1" applyBorder="1" applyAlignment="1" applyProtection="1">
      <alignment horizontal="left" wrapText="1"/>
    </xf>
    <xf numFmtId="165" fontId="2" fillId="0" borderId="6" xfId="0" applyNumberFormat="1" applyFont="1" applyBorder="1" applyAlignment="1">
      <alignment horizontal="right"/>
    </xf>
    <xf numFmtId="0" fontId="2" fillId="0" borderId="4" xfId="0" applyFont="1" applyBorder="1" applyAlignment="1">
      <alignment horizontal="left"/>
    </xf>
    <xf numFmtId="0" fontId="2" fillId="0" borderId="0" xfId="0" applyFont="1" applyAlignment="1">
      <alignment horizontal="left" wrapText="1"/>
    </xf>
    <xf numFmtId="0" fontId="1" fillId="0" borderId="0" xfId="0" applyFont="1" applyAlignment="1">
      <alignment horizontal="left"/>
    </xf>
    <xf numFmtId="0" fontId="2" fillId="5" borderId="0" xfId="0" applyFont="1" applyFill="1" applyAlignment="1">
      <alignment horizontal="center"/>
    </xf>
    <xf numFmtId="0" fontId="1" fillId="0" borderId="3" xfId="0" applyFont="1" applyBorder="1" applyAlignment="1">
      <alignment horizontal="center" vertical="center" wrapText="1"/>
    </xf>
    <xf numFmtId="0" fontId="26" fillId="0" borderId="0" xfId="0" applyFont="1" applyAlignment="1">
      <alignment horizontal="left" vertical="center"/>
    </xf>
    <xf numFmtId="0" fontId="16" fillId="2" borderId="6" xfId="1" applyFont="1" applyFill="1" applyBorder="1" applyAlignment="1" applyProtection="1">
      <alignment horizontal="center" vertical="center" wrapText="1"/>
      <protection locked="0"/>
    </xf>
    <xf numFmtId="0" fontId="14" fillId="0" borderId="0" xfId="0" applyFont="1" applyAlignment="1">
      <alignment horizontal="left" vertical="center"/>
    </xf>
    <xf numFmtId="0" fontId="2" fillId="0" borderId="0" xfId="0" applyFont="1" applyAlignment="1">
      <alignment horizontal="left" vertical="top"/>
    </xf>
    <xf numFmtId="0" fontId="1" fillId="0" borderId="0" xfId="0" applyFont="1" applyAlignment="1">
      <alignment horizontal="center"/>
    </xf>
    <xf numFmtId="10" fontId="2" fillId="0" borderId="4" xfId="0" quotePrefix="1" applyNumberFormat="1" applyFont="1" applyBorder="1" applyAlignment="1">
      <alignment horizontal="left" vertical="center" wrapText="1"/>
    </xf>
    <xf numFmtId="0" fontId="0" fillId="0" borderId="0" xfId="0" applyAlignment="1">
      <alignment horizontal="left"/>
    </xf>
    <xf numFmtId="14" fontId="0" fillId="0" borderId="0" xfId="0" applyNumberFormat="1" applyAlignment="1">
      <alignment horizontal="left"/>
    </xf>
    <xf numFmtId="0" fontId="19" fillId="0" borderId="0" xfId="0" applyFont="1"/>
    <xf numFmtId="0" fontId="0" fillId="0" borderId="0" xfId="0" applyAlignment="1">
      <alignment wrapText="1"/>
    </xf>
    <xf numFmtId="0" fontId="2" fillId="5" borderId="0" xfId="0" applyFont="1" applyFill="1" applyAlignment="1">
      <alignment horizontal="left" vertical="top"/>
    </xf>
    <xf numFmtId="0" fontId="2" fillId="6" borderId="0" xfId="0" applyFont="1" applyFill="1" applyAlignment="1">
      <alignment horizontal="left" vertical="top"/>
    </xf>
    <xf numFmtId="0" fontId="1" fillId="0" borderId="16" xfId="0" applyFont="1" applyBorder="1" applyAlignment="1">
      <alignment horizontal="center" vertical="center"/>
    </xf>
    <xf numFmtId="0" fontId="26" fillId="0" borderId="0" xfId="0" applyFont="1" applyAlignment="1">
      <alignment horizontal="center"/>
    </xf>
    <xf numFmtId="0" fontId="1" fillId="0" borderId="11" xfId="0" applyFont="1" applyBorder="1" applyAlignment="1">
      <alignment vertical="center"/>
    </xf>
    <xf numFmtId="10" fontId="2" fillId="0" borderId="3" xfId="0" quotePrefix="1" applyNumberFormat="1" applyFont="1" applyBorder="1" applyAlignment="1">
      <alignment vertical="center" wrapText="1"/>
    </xf>
    <xf numFmtId="10" fontId="2" fillId="0" borderId="4" xfId="0" quotePrefix="1" applyNumberFormat="1" applyFont="1" applyBorder="1" applyAlignment="1">
      <alignment vertical="center" wrapText="1"/>
    </xf>
    <xf numFmtId="10" fontId="2" fillId="0" borderId="5" xfId="0" quotePrefix="1" applyNumberFormat="1" applyFont="1" applyBorder="1" applyAlignment="1">
      <alignment vertical="center" wrapText="1"/>
    </xf>
    <xf numFmtId="0" fontId="1" fillId="5" borderId="0" xfId="0" applyFont="1" applyFill="1" applyAlignment="1">
      <alignment horizontal="left"/>
    </xf>
    <xf numFmtId="1" fontId="2" fillId="0" borderId="6" xfId="0" applyNumberFormat="1" applyFont="1" applyBorder="1" applyAlignment="1">
      <alignment horizontal="center"/>
    </xf>
    <xf numFmtId="10" fontId="2" fillId="0" borderId="0" xfId="0" quotePrefix="1" applyNumberFormat="1" applyFont="1" applyAlignment="1">
      <alignment horizontal="left" vertical="center" wrapText="1"/>
    </xf>
    <xf numFmtId="10" fontId="2" fillId="0" borderId="0" xfId="0" applyNumberFormat="1" applyFont="1" applyAlignment="1">
      <alignment horizontal="left" vertical="center" wrapText="1"/>
    </xf>
    <xf numFmtId="10" fontId="2" fillId="0" borderId="0" xfId="0" quotePrefix="1" applyNumberFormat="1" applyFont="1" applyAlignment="1">
      <alignment vertical="center" wrapText="1"/>
    </xf>
    <xf numFmtId="0" fontId="2" fillId="0" borderId="9" xfId="0" applyFont="1" applyBorder="1" applyAlignment="1">
      <alignment horizontal="center" vertical="center"/>
    </xf>
    <xf numFmtId="0" fontId="2" fillId="0" borderId="16" xfId="0" applyFont="1" applyBorder="1" applyAlignment="1">
      <alignment vertical="center" wrapText="1"/>
    </xf>
    <xf numFmtId="0" fontId="2" fillId="5" borderId="0" xfId="0" applyFont="1" applyFill="1" applyAlignment="1">
      <alignment horizontal="center" vertical="top"/>
    </xf>
    <xf numFmtId="0" fontId="1" fillId="0" borderId="0" xfId="0" applyFont="1" applyAlignment="1">
      <alignment horizontal="center" vertical="top"/>
    </xf>
    <xf numFmtId="0" fontId="2" fillId="0" borderId="0" xfId="0" applyFont="1" applyAlignment="1">
      <alignment horizontal="center" vertical="top"/>
    </xf>
    <xf numFmtId="0" fontId="1" fillId="0" borderId="1" xfId="0" applyFont="1" applyBorder="1" applyAlignment="1">
      <alignment horizontal="center" vertical="top"/>
    </xf>
    <xf numFmtId="0" fontId="2" fillId="0" borderId="1" xfId="0" applyFont="1" applyBorder="1" applyAlignment="1">
      <alignment vertical="top"/>
    </xf>
    <xf numFmtId="0" fontId="11" fillId="5" borderId="0" xfId="0" applyFont="1" applyFill="1" applyAlignment="1">
      <alignment horizontal="center" vertical="top"/>
    </xf>
    <xf numFmtId="0" fontId="1" fillId="5" borderId="8" xfId="0" applyFont="1" applyFill="1" applyBorder="1" applyAlignment="1">
      <alignment horizontal="center" vertical="top"/>
    </xf>
    <xf numFmtId="0" fontId="1" fillId="5" borderId="7" xfId="0" applyFont="1" applyFill="1" applyBorder="1" applyAlignment="1">
      <alignment horizontal="center" vertical="top"/>
    </xf>
    <xf numFmtId="0" fontId="2" fillId="5" borderId="7" xfId="0" applyFont="1" applyFill="1" applyBorder="1" applyAlignment="1">
      <alignment horizontal="center" vertical="top"/>
    </xf>
    <xf numFmtId="0" fontId="1" fillId="2" borderId="6" xfId="0" applyFont="1" applyFill="1" applyBorder="1" applyAlignment="1" applyProtection="1">
      <alignment horizontal="center" vertical="top"/>
      <protection locked="0"/>
    </xf>
    <xf numFmtId="0" fontId="1" fillId="5" borderId="16" xfId="0" applyFont="1" applyFill="1" applyBorder="1" applyAlignment="1">
      <alignment horizontal="center" vertical="top"/>
    </xf>
    <xf numFmtId="0" fontId="1" fillId="5" borderId="17" xfId="0" applyFont="1" applyFill="1" applyBorder="1" applyAlignment="1">
      <alignment horizontal="center" vertical="top"/>
    </xf>
    <xf numFmtId="0" fontId="2" fillId="5" borderId="16" xfId="0" applyFont="1" applyFill="1" applyBorder="1" applyAlignment="1">
      <alignment horizontal="center" vertical="top"/>
    </xf>
    <xf numFmtId="0" fontId="2" fillId="5" borderId="17" xfId="0" applyFont="1" applyFill="1" applyBorder="1" applyAlignment="1">
      <alignment horizontal="center" vertical="top"/>
    </xf>
    <xf numFmtId="0" fontId="1" fillId="5" borderId="3" xfId="0" applyFont="1" applyFill="1" applyBorder="1" applyAlignment="1">
      <alignment horizontal="center" vertical="top"/>
    </xf>
    <xf numFmtId="0" fontId="1" fillId="5" borderId="5" xfId="0" applyFont="1" applyFill="1" applyBorder="1" applyAlignment="1">
      <alignment horizontal="center" vertical="top"/>
    </xf>
    <xf numFmtId="0" fontId="2" fillId="5" borderId="16" xfId="0" applyFont="1" applyFill="1" applyBorder="1" applyAlignment="1">
      <alignment horizontal="center" vertical="center"/>
    </xf>
    <xf numFmtId="0" fontId="2" fillId="0" borderId="1" xfId="0" applyFont="1" applyBorder="1" applyAlignment="1">
      <alignment horizontal="left" vertical="center" wrapText="1"/>
    </xf>
    <xf numFmtId="0" fontId="2" fillId="0" borderId="16" xfId="0" applyFont="1" applyBorder="1" applyAlignment="1">
      <alignment vertical="top"/>
    </xf>
    <xf numFmtId="0" fontId="2" fillId="0" borderId="17" xfId="0" applyFont="1" applyBorder="1" applyAlignment="1">
      <alignment vertical="top"/>
    </xf>
    <xf numFmtId="0" fontId="1" fillId="7" borderId="9" xfId="0" applyFont="1" applyFill="1" applyBorder="1" applyAlignment="1">
      <alignment horizontal="center" vertical="top"/>
    </xf>
    <xf numFmtId="0" fontId="2" fillId="5" borderId="10" xfId="0" applyFont="1" applyFill="1" applyBorder="1" applyAlignment="1">
      <alignment horizontal="center" vertical="top"/>
    </xf>
    <xf numFmtId="0" fontId="2" fillId="5" borderId="12" xfId="0" applyFont="1" applyFill="1" applyBorder="1" applyAlignment="1">
      <alignment horizontal="center" vertical="top"/>
    </xf>
    <xf numFmtId="0" fontId="1" fillId="7" borderId="0" xfId="0" applyFont="1" applyFill="1" applyAlignment="1">
      <alignment horizontal="center" vertical="top"/>
    </xf>
    <xf numFmtId="0" fontId="2" fillId="9" borderId="0" xfId="0" applyFont="1" applyFill="1" applyAlignment="1">
      <alignment vertical="top"/>
    </xf>
    <xf numFmtId="0" fontId="1" fillId="9" borderId="3" xfId="0" applyFont="1" applyFill="1" applyBorder="1" applyAlignment="1">
      <alignment horizontal="center" vertical="top"/>
    </xf>
    <xf numFmtId="0" fontId="1" fillId="9" borderId="5" xfId="0" applyFont="1" applyFill="1" applyBorder="1" applyAlignment="1">
      <alignment horizontal="center" vertical="top"/>
    </xf>
    <xf numFmtId="0" fontId="1" fillId="9" borderId="0" xfId="0" applyFont="1" applyFill="1" applyAlignment="1">
      <alignment horizontal="center" vertical="top"/>
    </xf>
    <xf numFmtId="0" fontId="2" fillId="9" borderId="16" xfId="0" applyFont="1" applyFill="1" applyBorder="1" applyAlignment="1">
      <alignment horizontal="center" vertical="top"/>
    </xf>
    <xf numFmtId="0" fontId="2" fillId="9" borderId="17" xfId="0" applyFont="1" applyFill="1" applyBorder="1" applyAlignment="1">
      <alignment horizontal="center" vertical="top"/>
    </xf>
    <xf numFmtId="0" fontId="2" fillId="9" borderId="0" xfId="0" applyFont="1" applyFill="1" applyAlignment="1">
      <alignment horizontal="center" vertical="top"/>
    </xf>
    <xf numFmtId="0" fontId="3" fillId="0" borderId="0" xfId="0" applyFont="1" applyAlignment="1">
      <alignment horizontal="left" vertical="top" wrapText="1"/>
    </xf>
    <xf numFmtId="0" fontId="2" fillId="0" borderId="8" xfId="0" applyFont="1" applyBorder="1" applyAlignment="1">
      <alignment vertical="top"/>
    </xf>
    <xf numFmtId="0" fontId="2" fillId="5" borderId="10"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8" xfId="0" applyFont="1" applyFill="1" applyBorder="1" applyAlignment="1">
      <alignment horizontal="center" vertical="top"/>
    </xf>
    <xf numFmtId="0" fontId="16" fillId="0" borderId="0" xfId="1" applyFont="1" applyAlignment="1">
      <alignment horizontal="justify" vertical="top" wrapText="1"/>
    </xf>
    <xf numFmtId="0" fontId="18" fillId="0" borderId="0" xfId="1" applyFont="1" applyAlignment="1">
      <alignment vertical="top" wrapText="1"/>
    </xf>
    <xf numFmtId="0" fontId="8" fillId="0" borderId="0" xfId="1" applyFont="1" applyAlignment="1">
      <alignment horizontal="justify" vertical="top" wrapText="1"/>
    </xf>
    <xf numFmtId="0" fontId="2" fillId="0" borderId="0" xfId="0" applyFont="1" applyAlignment="1">
      <alignment horizontal="left" vertical="top" wrapText="1"/>
    </xf>
    <xf numFmtId="0" fontId="2" fillId="0" borderId="4" xfId="0" applyFont="1" applyBorder="1" applyAlignment="1">
      <alignment horizontal="left" vertical="top"/>
    </xf>
    <xf numFmtId="0" fontId="3" fillId="0" borderId="0" xfId="0" applyFont="1" applyAlignment="1">
      <alignment horizontal="justify" vertical="top" wrapText="1"/>
    </xf>
    <xf numFmtId="0" fontId="2" fillId="0" borderId="0" xfId="0" applyFont="1" applyAlignment="1">
      <alignment horizontal="left" vertical="center" wrapText="1"/>
    </xf>
    <xf numFmtId="0" fontId="1" fillId="0" borderId="6" xfId="0" applyFont="1" applyBorder="1" applyAlignment="1">
      <alignment horizontal="center" vertical="center" wrapText="1"/>
    </xf>
    <xf numFmtId="0" fontId="1" fillId="0" borderId="6" xfId="0" applyFont="1" applyBorder="1" applyAlignment="1">
      <alignment horizontal="center"/>
    </xf>
    <xf numFmtId="0" fontId="2" fillId="5" borderId="17" xfId="0" applyFont="1" applyFill="1" applyBorder="1" applyAlignment="1">
      <alignment horizontal="center" vertical="center"/>
    </xf>
    <xf numFmtId="0" fontId="2" fillId="0" borderId="0" xfId="0" applyFont="1" applyAlignment="1">
      <alignment horizontal="center" vertical="center"/>
    </xf>
    <xf numFmtId="0" fontId="1" fillId="5" borderId="0" xfId="0" applyFont="1" applyFill="1" applyAlignment="1">
      <alignment horizontal="center" vertical="top"/>
    </xf>
    <xf numFmtId="10" fontId="2" fillId="0" borderId="6" xfId="0" applyNumberFormat="1" applyFont="1" applyBorder="1" applyAlignment="1">
      <alignment horizontal="center"/>
    </xf>
    <xf numFmtId="0" fontId="1" fillId="2" borderId="6" xfId="0" applyFont="1" applyFill="1" applyBorder="1" applyAlignment="1" applyProtection="1">
      <alignment horizontal="center"/>
      <protection locked="0"/>
    </xf>
    <xf numFmtId="0" fontId="1" fillId="4" borderId="6" xfId="0" applyFont="1" applyFill="1" applyBorder="1" applyAlignment="1" applyProtection="1">
      <alignment horizontal="center"/>
      <protection locked="0"/>
    </xf>
    <xf numFmtId="0" fontId="1" fillId="4" borderId="6" xfId="0" applyFont="1" applyFill="1" applyBorder="1" applyAlignment="1">
      <alignment horizontal="center"/>
    </xf>
    <xf numFmtId="0" fontId="1" fillId="2" borderId="6" xfId="0" applyFont="1" applyFill="1" applyBorder="1" applyAlignment="1">
      <alignment horizontal="center" vertical="top"/>
    </xf>
    <xf numFmtId="0" fontId="1" fillId="0" borderId="4" xfId="0" applyFont="1" applyBorder="1" applyAlignment="1">
      <alignment horizontal="center" vertical="top"/>
    </xf>
    <xf numFmtId="0" fontId="1" fillId="2" borderId="2"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2" fillId="0" borderId="10" xfId="0" applyFont="1" applyBorder="1" applyAlignment="1">
      <alignment vertical="top"/>
    </xf>
    <xf numFmtId="0" fontId="28" fillId="0" borderId="0" xfId="0" applyFont="1"/>
    <xf numFmtId="0" fontId="0" fillId="0" borderId="0" xfId="1" applyFont="1" applyAlignment="1">
      <alignment vertical="top"/>
    </xf>
    <xf numFmtId="0" fontId="2" fillId="5" borderId="3" xfId="0" applyFont="1" applyFill="1" applyBorder="1" applyAlignment="1">
      <alignment horizontal="center" vertical="top"/>
    </xf>
    <xf numFmtId="0" fontId="2" fillId="5" borderId="5" xfId="0" applyFont="1" applyFill="1" applyBorder="1" applyAlignment="1">
      <alignment horizontal="center" vertical="top"/>
    </xf>
    <xf numFmtId="0" fontId="2" fillId="0" borderId="6" xfId="0" applyFont="1" applyBorder="1" applyAlignment="1">
      <alignment horizontal="left"/>
    </xf>
    <xf numFmtId="14" fontId="2" fillId="0" borderId="6" xfId="0" applyNumberFormat="1" applyFont="1" applyBorder="1" applyAlignment="1">
      <alignment horizontal="left"/>
    </xf>
    <xf numFmtId="9" fontId="2" fillId="5" borderId="0" xfId="0" applyNumberFormat="1" applyFont="1" applyFill="1" applyAlignment="1">
      <alignment horizontal="center" vertical="center"/>
    </xf>
    <xf numFmtId="0" fontId="29" fillId="0" borderId="0" xfId="0" applyFont="1" applyAlignment="1">
      <alignment horizontal="center" vertical="center" wrapText="1"/>
    </xf>
    <xf numFmtId="0" fontId="1" fillId="0" borderId="13" xfId="0" applyFont="1" applyBorder="1" applyAlignment="1">
      <alignment horizontal="center" vertical="center"/>
    </xf>
    <xf numFmtId="0" fontId="1" fillId="0" borderId="6" xfId="0" applyFont="1" applyBorder="1" applyAlignment="1">
      <alignment horizontal="right"/>
    </xf>
    <xf numFmtId="0" fontId="3" fillId="0" borderId="0" xfId="0" applyFont="1" applyAlignment="1">
      <alignment horizontal="justify" vertical="center" wrapText="1"/>
    </xf>
    <xf numFmtId="0" fontId="5" fillId="0" borderId="0" xfId="0" applyFont="1" applyAlignment="1">
      <alignment horizontal="center"/>
    </xf>
    <xf numFmtId="0" fontId="2" fillId="0" borderId="0" xfId="0" applyFont="1" applyAlignment="1">
      <alignment horizontal="center" vertical="center" wrapText="1"/>
    </xf>
    <xf numFmtId="0" fontId="2" fillId="6" borderId="0" xfId="0" applyFont="1" applyFill="1" applyAlignment="1">
      <alignment horizontal="center" vertical="center"/>
    </xf>
    <xf numFmtId="0" fontId="2" fillId="5" borderId="0" xfId="0" applyFont="1" applyFill="1" applyAlignment="1">
      <alignment horizontal="left" vertical="center"/>
    </xf>
    <xf numFmtId="0" fontId="1" fillId="0" borderId="0" xfId="0" applyFont="1" applyAlignment="1">
      <alignment horizontal="center" vertical="center" wrapText="1"/>
    </xf>
    <xf numFmtId="0" fontId="29" fillId="0" borderId="0" xfId="0" applyFont="1" applyAlignment="1">
      <alignment horizontal="center" vertical="top" wrapText="1"/>
    </xf>
    <xf numFmtId="0" fontId="11" fillId="5" borderId="0" xfId="0" applyFont="1" applyFill="1" applyAlignment="1">
      <alignment horizontal="center"/>
    </xf>
    <xf numFmtId="0" fontId="2" fillId="5" borderId="5" xfId="0" applyFont="1" applyFill="1" applyBorder="1" applyAlignment="1">
      <alignment horizontal="center" vertical="center"/>
    </xf>
    <xf numFmtId="0" fontId="3" fillId="0" borderId="0" xfId="0" applyFont="1" applyAlignment="1">
      <alignment horizontal="justify" wrapText="1"/>
    </xf>
    <xf numFmtId="0" fontId="11" fillId="5" borderId="0" xfId="0" applyFont="1" applyFill="1"/>
    <xf numFmtId="0" fontId="8" fillId="5" borderId="0" xfId="0" applyFont="1" applyFill="1"/>
    <xf numFmtId="0" fontId="2" fillId="6" borderId="0" xfId="0" applyFont="1" applyFill="1" applyAlignment="1">
      <alignment horizontal="center"/>
    </xf>
    <xf numFmtId="14" fontId="2" fillId="0" borderId="11" xfId="0" applyNumberFormat="1" applyFont="1" applyBorder="1" applyAlignment="1">
      <alignment horizontal="left"/>
    </xf>
    <xf numFmtId="0" fontId="2" fillId="5" borderId="3" xfId="0" applyFont="1" applyFill="1" applyBorder="1" applyAlignment="1">
      <alignment horizontal="center" vertical="center"/>
    </xf>
    <xf numFmtId="0" fontId="2" fillId="5" borderId="6" xfId="0" applyFont="1" applyFill="1" applyBorder="1" applyAlignment="1">
      <alignment horizontal="center" vertical="center"/>
    </xf>
    <xf numFmtId="1" fontId="2" fillId="0" borderId="0" xfId="0" applyNumberFormat="1" applyFont="1"/>
    <xf numFmtId="0" fontId="2" fillId="4" borderId="6" xfId="0" applyFont="1" applyFill="1" applyBorder="1" applyAlignment="1" applyProtection="1">
      <alignment horizontal="right"/>
      <protection locked="0"/>
    </xf>
    <xf numFmtId="0" fontId="8" fillId="0" borderId="0" xfId="0" applyFont="1"/>
    <xf numFmtId="0" fontId="2" fillId="0" borderId="25" xfId="0" applyFont="1" applyBorder="1"/>
    <xf numFmtId="0" fontId="2" fillId="0" borderId="26" xfId="0" applyFont="1" applyBorder="1" applyAlignment="1">
      <alignment horizontal="center" wrapText="1"/>
    </xf>
    <xf numFmtId="0" fontId="2" fillId="0" borderId="14" xfId="0" applyFont="1" applyBorder="1"/>
    <xf numFmtId="0" fontId="2" fillId="0" borderId="26" xfId="0" applyFont="1" applyBorder="1"/>
    <xf numFmtId="0" fontId="1" fillId="0" borderId="27" xfId="0" applyFont="1" applyBorder="1" applyAlignment="1">
      <alignment horizontal="center"/>
    </xf>
    <xf numFmtId="0" fontId="2" fillId="0" borderId="28" xfId="0" applyFont="1" applyBorder="1" applyAlignment="1">
      <alignment horizontal="center" wrapText="1"/>
    </xf>
    <xf numFmtId="0" fontId="1" fillId="0" borderId="27" xfId="0" applyFont="1" applyBorder="1"/>
    <xf numFmtId="0" fontId="1" fillId="0" borderId="1" xfId="0" applyFont="1" applyBorder="1"/>
    <xf numFmtId="0" fontId="2" fillId="0" borderId="28" xfId="0" applyFont="1" applyBorder="1"/>
    <xf numFmtId="0" fontId="1" fillId="0" borderId="29" xfId="0" applyFont="1" applyBorder="1" applyAlignment="1">
      <alignment vertical="center"/>
    </xf>
    <xf numFmtId="0" fontId="1" fillId="0" borderId="30" xfId="0" applyFont="1" applyBorder="1" applyAlignment="1">
      <alignment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6" xfId="0" applyFont="1" applyBorder="1" applyAlignment="1">
      <alignment vertical="center"/>
    </xf>
    <xf numFmtId="1" fontId="2" fillId="0" borderId="6" xfId="0" applyNumberFormat="1" applyFont="1" applyBorder="1" applyAlignment="1">
      <alignment vertical="center"/>
    </xf>
    <xf numFmtId="0" fontId="2" fillId="0" borderId="29" xfId="0" applyFont="1" applyBorder="1" applyAlignment="1">
      <alignment vertical="center"/>
    </xf>
    <xf numFmtId="1" fontId="2" fillId="0" borderId="30" xfId="0" applyNumberFormat="1" applyFont="1" applyBorder="1" applyAlignment="1">
      <alignment vertical="center"/>
    </xf>
    <xf numFmtId="1" fontId="2" fillId="7" borderId="6" xfId="0" applyNumberFormat="1" applyFont="1" applyFill="1" applyBorder="1" applyAlignment="1">
      <alignment vertical="center"/>
    </xf>
    <xf numFmtId="1" fontId="2" fillId="0" borderId="6" xfId="0" applyNumberFormat="1" applyFont="1" applyBorder="1"/>
    <xf numFmtId="1" fontId="2" fillId="0" borderId="30" xfId="0" applyNumberFormat="1" applyFont="1" applyBorder="1"/>
    <xf numFmtId="0" fontId="2" fillId="0" borderId="29" xfId="0" applyFont="1" applyBorder="1"/>
    <xf numFmtId="0" fontId="2" fillId="0" borderId="30" xfId="0" applyFont="1" applyBorder="1"/>
    <xf numFmtId="0" fontId="1" fillId="0" borderId="0" xfId="1" applyFont="1"/>
    <xf numFmtId="0" fontId="2" fillId="0" borderId="0" xfId="1" applyFont="1"/>
    <xf numFmtId="1" fontId="2" fillId="0" borderId="0" xfId="1" applyNumberFormat="1" applyFont="1"/>
    <xf numFmtId="0" fontId="2" fillId="0" borderId="29" xfId="1" applyFont="1" applyBorder="1"/>
    <xf numFmtId="1" fontId="1" fillId="0" borderId="30" xfId="1" applyNumberFormat="1" applyFont="1" applyBorder="1" applyAlignment="1">
      <alignment horizontal="center" vertical="center" wrapText="1"/>
    </xf>
    <xf numFmtId="0" fontId="2" fillId="0" borderId="0" xfId="1" applyFont="1" applyAlignment="1">
      <alignment vertical="top"/>
    </xf>
    <xf numFmtId="0" fontId="2" fillId="0" borderId="0" xfId="0" applyFont="1" applyAlignment="1">
      <alignment horizontal="left" indent="1"/>
    </xf>
    <xf numFmtId="1" fontId="1" fillId="0" borderId="6" xfId="0" applyNumberFormat="1" applyFont="1" applyBorder="1"/>
    <xf numFmtId="1" fontId="1" fillId="0" borderId="30" xfId="0" applyNumberFormat="1" applyFont="1" applyBorder="1"/>
    <xf numFmtId="0" fontId="2" fillId="0" borderId="27" xfId="0" applyFont="1" applyBorder="1" applyAlignment="1">
      <alignment vertical="center"/>
    </xf>
    <xf numFmtId="0" fontId="2" fillId="0" borderId="28" xfId="0" applyFont="1" applyBorder="1" applyAlignment="1">
      <alignment vertical="center"/>
    </xf>
    <xf numFmtId="0" fontId="16" fillId="0" borderId="9" xfId="1" applyFont="1" applyBorder="1" applyAlignment="1">
      <alignment horizontal="center" vertical="top" wrapText="1"/>
    </xf>
    <xf numFmtId="0" fontId="13" fillId="0" borderId="0" xfId="1" applyFont="1" applyAlignment="1">
      <alignment horizontal="center" vertical="top"/>
    </xf>
    <xf numFmtId="0" fontId="16" fillId="0" borderId="0" xfId="1" applyFont="1" applyAlignment="1">
      <alignment horizontal="justify" vertical="top" wrapText="1"/>
    </xf>
    <xf numFmtId="0" fontId="18" fillId="0" borderId="0" xfId="1" applyFont="1" applyAlignment="1">
      <alignment vertical="top" wrapText="1"/>
    </xf>
    <xf numFmtId="0" fontId="8" fillId="0" borderId="0" xfId="1" applyFont="1" applyAlignment="1">
      <alignment horizontal="justify" vertical="top" wrapText="1"/>
    </xf>
    <xf numFmtId="0" fontId="7" fillId="0" borderId="0" xfId="1" applyFont="1" applyAlignment="1">
      <alignment vertical="top" wrapText="1"/>
    </xf>
    <xf numFmtId="0" fontId="12" fillId="0" borderId="0" xfId="1" applyAlignment="1">
      <alignment vertical="top" wrapText="1"/>
    </xf>
    <xf numFmtId="0" fontId="13" fillId="0" borderId="22" xfId="1" applyFont="1" applyBorder="1" applyAlignment="1">
      <alignment horizontal="center" vertical="top"/>
    </xf>
    <xf numFmtId="0" fontId="13" fillId="0" borderId="23" xfId="1" applyFont="1" applyBorder="1" applyAlignment="1">
      <alignment horizontal="center" vertical="top"/>
    </xf>
    <xf numFmtId="0" fontId="13" fillId="0" borderId="24" xfId="1" applyFont="1" applyBorder="1" applyAlignment="1">
      <alignment horizontal="center" vertical="top"/>
    </xf>
    <xf numFmtId="14" fontId="14" fillId="0" borderId="0" xfId="1" applyNumberFormat="1" applyFont="1" applyAlignment="1">
      <alignment horizontal="center" vertical="top"/>
    </xf>
    <xf numFmtId="0" fontId="3" fillId="0" borderId="14" xfId="0" applyFont="1" applyBorder="1" applyAlignment="1">
      <alignment horizontal="left" vertical="top" wrapText="1"/>
    </xf>
    <xf numFmtId="0" fontId="3" fillId="0" borderId="0" xfId="0" applyFont="1" applyAlignment="1">
      <alignment horizontal="left" vertical="top" wrapText="1"/>
    </xf>
    <xf numFmtId="0" fontId="1" fillId="0" borderId="0" xfId="0" applyFont="1" applyAlignment="1">
      <alignment horizontal="center"/>
    </xf>
    <xf numFmtId="0" fontId="2" fillId="0" borderId="1" xfId="0" applyFont="1" applyBorder="1" applyAlignment="1">
      <alignment horizontal="center"/>
    </xf>
    <xf numFmtId="0" fontId="2" fillId="4" borderId="3" xfId="0" applyFont="1" applyFill="1" applyBorder="1" applyAlignment="1" applyProtection="1">
      <alignment horizontal="left"/>
      <protection locked="0"/>
    </xf>
    <xf numFmtId="0" fontId="2" fillId="4" borderId="4" xfId="0" applyFont="1" applyFill="1" applyBorder="1" applyAlignment="1" applyProtection="1">
      <alignment horizontal="left"/>
      <protection locked="0"/>
    </xf>
    <xf numFmtId="0" fontId="2" fillId="4" borderId="5" xfId="0" applyFont="1" applyFill="1" applyBorder="1" applyAlignment="1" applyProtection="1">
      <alignment horizontal="left"/>
      <protection locked="0"/>
    </xf>
    <xf numFmtId="0" fontId="1" fillId="0" borderId="1" xfId="0" applyFont="1" applyBorder="1" applyAlignment="1">
      <alignment horizontal="center"/>
    </xf>
    <xf numFmtId="0" fontId="2" fillId="8" borderId="3" xfId="0" applyFont="1" applyFill="1" applyBorder="1" applyAlignment="1">
      <alignment horizontal="center"/>
    </xf>
    <xf numFmtId="0" fontId="2" fillId="8" borderId="4" xfId="0" applyFont="1" applyFill="1" applyBorder="1" applyAlignment="1">
      <alignment horizontal="center"/>
    </xf>
    <xf numFmtId="0" fontId="2" fillId="8" borderId="5" xfId="0" applyFont="1" applyFill="1" applyBorder="1" applyAlignment="1">
      <alignment horizontal="center"/>
    </xf>
    <xf numFmtId="0" fontId="2" fillId="0" borderId="14" xfId="0" applyFont="1" applyBorder="1" applyAlignment="1">
      <alignment horizontal="center" wrapText="1"/>
    </xf>
    <xf numFmtId="0" fontId="2" fillId="0" borderId="1" xfId="0" applyFont="1" applyBorder="1" applyAlignment="1">
      <alignment horizontal="center" wrapText="1"/>
    </xf>
    <xf numFmtId="1" fontId="1" fillId="2" borderId="6" xfId="1" applyNumberFormat="1" applyFont="1" applyFill="1" applyBorder="1" applyAlignment="1" applyProtection="1">
      <alignment horizontal="center" vertical="center" wrapText="1"/>
      <protection locked="0"/>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3" fillId="0" borderId="0" xfId="0" applyFont="1" applyAlignment="1">
      <alignment horizontal="justify" vertical="top" wrapText="1"/>
    </xf>
    <xf numFmtId="0" fontId="2" fillId="0" borderId="0" xfId="0" applyFont="1" applyAlignment="1">
      <alignment horizontal="left" wrapText="1"/>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14" fontId="2" fillId="0" borderId="3" xfId="0" applyNumberFormat="1" applyFont="1" applyBorder="1" applyAlignment="1">
      <alignment horizontal="left" vertical="top"/>
    </xf>
    <xf numFmtId="14" fontId="2" fillId="0" borderId="5" xfId="0" applyNumberFormat="1" applyFont="1" applyBorder="1" applyAlignment="1">
      <alignment horizontal="left" vertical="top"/>
    </xf>
    <xf numFmtId="0" fontId="2" fillId="9" borderId="0" xfId="0" applyFont="1" applyFill="1" applyAlignment="1">
      <alignment horizontal="left" vertical="top" wrapText="1"/>
    </xf>
    <xf numFmtId="49" fontId="2" fillId="10" borderId="3" xfId="0" applyNumberFormat="1" applyFont="1" applyFill="1" applyBorder="1" applyAlignment="1" applyProtection="1">
      <alignment horizontal="justify" vertical="top" wrapText="1"/>
      <protection locked="0"/>
    </xf>
    <xf numFmtId="49" fontId="2" fillId="10" borderId="4" xfId="0" applyNumberFormat="1" applyFont="1" applyFill="1" applyBorder="1" applyAlignment="1" applyProtection="1">
      <alignment horizontal="justify" vertical="top" wrapText="1"/>
      <protection locked="0"/>
    </xf>
    <xf numFmtId="49" fontId="2" fillId="10" borderId="5" xfId="0" applyNumberFormat="1" applyFont="1" applyFill="1" applyBorder="1" applyAlignment="1" applyProtection="1">
      <alignment horizontal="justify" vertical="top" wrapText="1"/>
      <protection locked="0"/>
    </xf>
    <xf numFmtId="14" fontId="2" fillId="0" borderId="6" xfId="0" applyNumberFormat="1"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justify" vertical="center" wrapText="1"/>
    </xf>
    <xf numFmtId="0" fontId="7" fillId="0" borderId="3" xfId="0" applyFont="1" applyBorder="1" applyAlignment="1">
      <alignment horizontal="center"/>
    </xf>
    <xf numFmtId="0" fontId="7" fillId="0" borderId="5"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5" fillId="10" borderId="16" xfId="0" quotePrefix="1" applyFont="1" applyFill="1" applyBorder="1" applyAlignment="1">
      <alignment horizontal="center"/>
    </xf>
    <xf numFmtId="0" fontId="25" fillId="10" borderId="0" xfId="0" quotePrefix="1" applyFont="1" applyFill="1" applyAlignment="1">
      <alignment horizontal="center"/>
    </xf>
    <xf numFmtId="0" fontId="11" fillId="0" borderId="16" xfId="0" applyFont="1" applyBorder="1" applyAlignment="1">
      <alignment horizontal="center" vertical="center"/>
    </xf>
    <xf numFmtId="0" fontId="11" fillId="0" borderId="0" xfId="0" applyFont="1" applyAlignment="1">
      <alignment horizontal="center" vertical="center"/>
    </xf>
    <xf numFmtId="0" fontId="5" fillId="0" borderId="16" xfId="0" applyFont="1" applyBorder="1" applyAlignment="1">
      <alignment horizontal="center" vertical="center"/>
    </xf>
    <xf numFmtId="0" fontId="5" fillId="0" borderId="0" xfId="0" applyFont="1" applyAlignment="1">
      <alignment horizontal="center" vertical="center"/>
    </xf>
    <xf numFmtId="0" fontId="1" fillId="0" borderId="16" xfId="0" quotePrefix="1" applyFont="1" applyBorder="1" applyAlignment="1">
      <alignment horizontal="center" vertical="center"/>
    </xf>
    <xf numFmtId="0" fontId="1" fillId="0" borderId="0" xfId="0" applyFont="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left"/>
    </xf>
    <xf numFmtId="0" fontId="11" fillId="0" borderId="0" xfId="0" applyFont="1" applyAlignment="1">
      <alignment horizontal="center"/>
    </xf>
    <xf numFmtId="0" fontId="11" fillId="0" borderId="0" xfId="0" applyFont="1" applyAlignment="1">
      <alignment horizontal="center" wrapText="1"/>
    </xf>
    <xf numFmtId="0" fontId="1" fillId="0" borderId="6" xfId="0" applyFont="1" applyBorder="1" applyAlignment="1">
      <alignment horizontal="right"/>
    </xf>
    <xf numFmtId="0" fontId="1" fillId="0" borderId="2" xfId="0" applyFont="1" applyBorder="1" applyAlignment="1">
      <alignment horizontal="center" vertical="center" textRotation="90"/>
    </xf>
    <xf numFmtId="0" fontId="1" fillId="0" borderId="15"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0" borderId="6" xfId="0" applyFont="1" applyBorder="1" applyAlignment="1">
      <alignment horizontal="center"/>
    </xf>
    <xf numFmtId="0" fontId="25" fillId="11" borderId="16" xfId="0" quotePrefix="1" applyFont="1" applyFill="1" applyBorder="1" applyAlignment="1">
      <alignment horizontal="center"/>
    </xf>
    <xf numFmtId="0" fontId="25" fillId="11" borderId="0" xfId="0" quotePrefix="1" applyFont="1" applyFill="1" applyAlignment="1">
      <alignment horizontal="center"/>
    </xf>
    <xf numFmtId="10" fontId="2" fillId="0" borderId="4" xfId="0" quotePrefix="1" applyNumberFormat="1" applyFont="1" applyBorder="1" applyAlignment="1">
      <alignment horizontal="left" vertical="center" wrapText="1"/>
    </xf>
    <xf numFmtId="10" fontId="2" fillId="0" borderId="5" xfId="0" quotePrefix="1" applyNumberFormat="1" applyFont="1"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1" fillId="0" borderId="6" xfId="0" applyFont="1" applyBorder="1" applyAlignment="1">
      <alignment horizontal="center" vertical="center" wrapText="1"/>
    </xf>
    <xf numFmtId="0" fontId="1" fillId="0" borderId="6" xfId="0" applyFont="1" applyBorder="1" applyAlignment="1">
      <alignment horizontal="center" wrapText="1"/>
    </xf>
    <xf numFmtId="10" fontId="2" fillId="0" borderId="3" xfId="0" applyNumberFormat="1" applyFont="1" applyBorder="1" applyAlignment="1">
      <alignment horizontal="center"/>
    </xf>
    <xf numFmtId="0" fontId="1" fillId="0" borderId="3" xfId="0" applyFont="1" applyBorder="1" applyAlignment="1">
      <alignment horizontal="center" wrapText="1"/>
    </xf>
    <xf numFmtId="0" fontId="1" fillId="0" borderId="5" xfId="0" applyFont="1" applyBorder="1" applyAlignment="1">
      <alignment horizontal="center" wrapText="1"/>
    </xf>
    <xf numFmtId="9" fontId="2" fillId="0" borderId="3" xfId="4" applyFont="1" applyFill="1" applyBorder="1" applyAlignment="1" applyProtection="1">
      <alignment horizontal="center"/>
    </xf>
    <xf numFmtId="9" fontId="2" fillId="0" borderId="5" xfId="4" applyFont="1" applyFill="1" applyBorder="1" applyAlignment="1" applyProtection="1">
      <alignment horizontal="center"/>
    </xf>
    <xf numFmtId="0" fontId="2" fillId="0" borderId="11" xfId="0" applyFont="1" applyBorder="1" applyAlignment="1">
      <alignment horizontal="center" vertical="center"/>
    </xf>
    <xf numFmtId="0" fontId="1" fillId="0" borderId="11" xfId="0" applyFont="1" applyBorder="1" applyAlignment="1">
      <alignment horizontal="center" vertical="center" wrapText="1"/>
    </xf>
    <xf numFmtId="0" fontId="2" fillId="0" borderId="11" xfId="0" applyFont="1" applyBorder="1" applyAlignment="1">
      <alignment horizontal="center" vertical="center" wrapText="1"/>
    </xf>
    <xf numFmtId="1" fontId="2" fillId="0" borderId="10" xfId="0" applyNumberFormat="1" applyFont="1" applyBorder="1" applyAlignment="1">
      <alignment horizontal="left" vertical="top" wrapText="1"/>
    </xf>
    <xf numFmtId="1" fontId="2" fillId="0" borderId="11" xfId="0" applyNumberFormat="1" applyFont="1" applyBorder="1" applyAlignment="1">
      <alignment horizontal="left" vertical="top" wrapText="1"/>
    </xf>
    <xf numFmtId="1" fontId="2" fillId="0" borderId="12" xfId="0" applyNumberFormat="1" applyFont="1" applyBorder="1" applyAlignment="1">
      <alignment horizontal="left" vertical="top" wrapText="1"/>
    </xf>
    <xf numFmtId="0" fontId="1" fillId="0" borderId="2" xfId="0" applyFont="1" applyBorder="1" applyAlignment="1">
      <alignment horizontal="center" vertical="center"/>
    </xf>
    <xf numFmtId="0" fontId="1" fillId="0" borderId="15" xfId="0" applyFont="1" applyBorder="1" applyAlignment="1">
      <alignment horizontal="center" vertical="center"/>
    </xf>
    <xf numFmtId="0" fontId="1" fillId="0" borderId="13" xfId="0" applyFont="1" applyBorder="1" applyAlignment="1">
      <alignment horizontal="center" vertical="center"/>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5" xfId="0" applyFont="1" applyBorder="1" applyAlignment="1">
      <alignment horizontal="left" vertical="center" wrapText="1" indent="1"/>
    </xf>
    <xf numFmtId="0" fontId="14" fillId="0" borderId="0" xfId="0" applyFont="1" applyAlignment="1">
      <alignment horizontal="left" vertical="center" wrapText="1"/>
    </xf>
    <xf numFmtId="0" fontId="3" fillId="0" borderId="0" xfId="0" applyFont="1" applyAlignment="1">
      <alignment horizontal="center"/>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7"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 fillId="0" borderId="0" xfId="0" applyFont="1"/>
    <xf numFmtId="0" fontId="7" fillId="0" borderId="6" xfId="2" applyFont="1" applyBorder="1" applyAlignment="1">
      <alignment horizontal="left" vertical="center" wrapText="1"/>
    </xf>
    <xf numFmtId="0" fontId="1" fillId="0" borderId="11" xfId="0" applyFont="1" applyBorder="1" applyAlignment="1">
      <alignment horizontal="center" vertical="top" wrapText="1"/>
    </xf>
    <xf numFmtId="0" fontId="1" fillId="0" borderId="0" xfId="0" applyFont="1" applyAlignment="1">
      <alignment horizontal="center" vertical="top" wrapText="1"/>
    </xf>
    <xf numFmtId="14" fontId="2" fillId="0" borderId="3" xfId="0" applyNumberFormat="1" applyFont="1" applyBorder="1" applyAlignment="1">
      <alignment horizontal="center"/>
    </xf>
    <xf numFmtId="14" fontId="2" fillId="0" borderId="4" xfId="0" applyNumberFormat="1" applyFont="1" applyBorder="1" applyAlignment="1">
      <alignment horizontal="center"/>
    </xf>
    <xf numFmtId="14" fontId="2" fillId="0" borderId="5" xfId="0" applyNumberFormat="1" applyFont="1" applyBorder="1" applyAlignment="1">
      <alignment horizont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14" fontId="2" fillId="0" borderId="6" xfId="0" applyNumberFormat="1" applyFont="1" applyBorder="1" applyAlignment="1">
      <alignment horizontal="center"/>
    </xf>
    <xf numFmtId="0" fontId="3" fillId="0" borderId="0" xfId="0" applyFont="1" applyAlignment="1">
      <alignment horizontal="justify" vertical="center" wrapText="1"/>
    </xf>
    <xf numFmtId="0" fontId="2" fillId="3" borderId="6" xfId="0" applyFont="1" applyFill="1" applyBorder="1" applyAlignment="1" applyProtection="1">
      <alignment horizontal="left"/>
      <protection locked="0"/>
    </xf>
    <xf numFmtId="164" fontId="2" fillId="0" borderId="3" xfId="0" quotePrefix="1" applyNumberFormat="1" applyFont="1" applyBorder="1" applyAlignment="1">
      <alignment horizontal="left" vertical="center" wrapText="1"/>
    </xf>
    <xf numFmtId="164" fontId="2" fillId="0" borderId="4" xfId="0" quotePrefix="1" applyNumberFormat="1" applyFont="1" applyBorder="1" applyAlignment="1">
      <alignment horizontal="left" vertical="center" wrapText="1"/>
    </xf>
    <xf numFmtId="164" fontId="2" fillId="0" borderId="5" xfId="0" quotePrefix="1" applyNumberFormat="1" applyFont="1" applyBorder="1" applyAlignment="1">
      <alignment horizontal="left" vertical="center" wrapText="1"/>
    </xf>
    <xf numFmtId="0" fontId="1" fillId="0" borderId="1" xfId="0" applyFont="1" applyBorder="1" applyAlignment="1">
      <alignment horizontal="center" wrapText="1"/>
    </xf>
    <xf numFmtId="0" fontId="2" fillId="0" borderId="1" xfId="0" applyFont="1" applyBorder="1" applyAlignment="1">
      <alignment horizontal="left" vertical="top" wrapText="1"/>
    </xf>
    <xf numFmtId="0" fontId="2" fillId="2" borderId="6" xfId="0" applyFont="1" applyFill="1" applyBorder="1" applyAlignment="1" applyProtection="1">
      <alignment horizontal="left" vertical="center" wrapText="1"/>
      <protection locked="0"/>
    </xf>
    <xf numFmtId="0" fontId="1" fillId="0" borderId="0" xfId="0" applyFont="1" applyAlignment="1">
      <alignment horizontal="left" vertical="center"/>
    </xf>
    <xf numFmtId="0" fontId="1" fillId="0" borderId="6" xfId="0" applyFont="1" applyBorder="1" applyAlignment="1">
      <alignment horizontal="center" vertical="center"/>
    </xf>
    <xf numFmtId="0" fontId="5" fillId="0" borderId="14" xfId="0" applyFont="1" applyBorder="1" applyAlignment="1">
      <alignment horizontal="center" vertical="center"/>
    </xf>
    <xf numFmtId="0" fontId="1" fillId="0" borderId="0" xfId="0" applyFont="1" applyAlignment="1">
      <alignment horizontal="center" vertical="center" wrapText="1"/>
    </xf>
    <xf numFmtId="0" fontId="1" fillId="0" borderId="16" xfId="0" applyFont="1" applyBorder="1" applyAlignment="1">
      <alignment horizontal="left" vertical="center" wrapText="1"/>
    </xf>
    <xf numFmtId="0" fontId="1" fillId="0" borderId="0" xfId="0" applyFont="1" applyAlignment="1">
      <alignment horizontal="left" vertical="center" wrapText="1"/>
    </xf>
    <xf numFmtId="0" fontId="2" fillId="0" borderId="14" xfId="0" applyFont="1" applyBorder="1" applyAlignment="1">
      <alignment horizontal="center" vertical="top" wrapText="1"/>
    </xf>
    <xf numFmtId="0" fontId="2" fillId="0" borderId="14" xfId="0" applyFont="1" applyBorder="1" applyAlignment="1">
      <alignment horizontal="left" vertical="top" wrapText="1"/>
    </xf>
    <xf numFmtId="0" fontId="1" fillId="0" borderId="6"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3" fillId="0" borderId="13" xfId="0" applyFont="1" applyBorder="1" applyAlignment="1">
      <alignment horizontal="left" vertical="center"/>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5" fillId="0" borderId="0" xfId="0" applyFont="1" applyAlignment="1">
      <alignment horizontal="center"/>
    </xf>
    <xf numFmtId="0" fontId="2" fillId="0" borderId="0" xfId="0" applyFont="1" applyAlignment="1">
      <alignment horizontal="left" vertical="top"/>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1" fontId="2" fillId="0" borderId="8" xfId="0" applyNumberFormat="1" applyFont="1" applyBorder="1" applyAlignment="1">
      <alignment horizontal="left" vertical="top" wrapText="1"/>
    </xf>
    <xf numFmtId="1" fontId="2" fillId="0" borderId="9" xfId="0" applyNumberFormat="1" applyFont="1" applyBorder="1" applyAlignment="1">
      <alignment horizontal="left" vertical="top" wrapText="1"/>
    </xf>
    <xf numFmtId="1" fontId="2" fillId="0" borderId="7" xfId="0" applyNumberFormat="1" applyFont="1" applyBorder="1" applyAlignment="1">
      <alignment horizontal="left" vertical="top" wrapText="1"/>
    </xf>
    <xf numFmtId="0" fontId="2" fillId="5" borderId="2"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13" xfId="0" applyFont="1" applyFill="1" applyBorder="1" applyAlignment="1">
      <alignment horizontal="center" vertical="center"/>
    </xf>
    <xf numFmtId="1" fontId="1" fillId="0" borderId="3" xfId="0" applyNumberFormat="1" applyFont="1" applyBorder="1" applyAlignment="1">
      <alignment horizontal="center" vertical="center" wrapText="1"/>
    </xf>
    <xf numFmtId="1" fontId="1" fillId="0" borderId="4" xfId="0" applyNumberFormat="1" applyFont="1" applyBorder="1" applyAlignment="1">
      <alignment horizontal="center" vertical="center" wrapText="1"/>
    </xf>
    <xf numFmtId="1" fontId="1" fillId="0" borderId="5" xfId="0" applyNumberFormat="1" applyFont="1" applyBorder="1" applyAlignment="1">
      <alignment horizontal="center" vertical="center" wrapText="1"/>
    </xf>
    <xf numFmtId="0" fontId="7" fillId="2" borderId="3" xfId="0" applyFont="1" applyFill="1" applyBorder="1" applyAlignment="1" applyProtection="1">
      <alignment horizontal="center"/>
      <protection locked="0"/>
    </xf>
    <xf numFmtId="0" fontId="7" fillId="2" borderId="5" xfId="0" applyFont="1" applyFill="1" applyBorder="1" applyAlignment="1" applyProtection="1">
      <alignment horizontal="center"/>
      <protection locked="0"/>
    </xf>
    <xf numFmtId="0" fontId="7" fillId="2" borderId="3" xfId="0" applyFont="1" applyFill="1" applyBorder="1" applyAlignment="1">
      <alignment horizontal="center"/>
    </xf>
    <xf numFmtId="0" fontId="7" fillId="2" borderId="5" xfId="0" applyFont="1" applyFill="1" applyBorder="1" applyAlignment="1">
      <alignment horizontal="center"/>
    </xf>
    <xf numFmtId="14" fontId="2" fillId="0" borderId="3" xfId="0" applyNumberFormat="1" applyFont="1" applyBorder="1" applyAlignment="1">
      <alignment horizontal="left"/>
    </xf>
    <xf numFmtId="14" fontId="2" fillId="0" borderId="5" xfId="0" applyNumberFormat="1" applyFont="1" applyBorder="1" applyAlignment="1">
      <alignment horizontal="left"/>
    </xf>
    <xf numFmtId="0" fontId="5" fillId="0" borderId="0" xfId="0" applyFont="1" applyAlignment="1">
      <alignment horizontal="center" vertical="top"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4" xfId="0" applyFont="1" applyBorder="1" applyAlignment="1">
      <alignment horizontal="center"/>
    </xf>
    <xf numFmtId="0" fontId="1" fillId="0" borderId="0" xfId="0" applyFont="1" applyAlignment="1">
      <alignment horizontal="left" wrapText="1"/>
    </xf>
  </cellXfs>
  <cellStyles count="5">
    <cellStyle name="Normal" xfId="0" builtinId="0"/>
    <cellStyle name="Normal 4" xfId="2" xr:uid="{00000000-0005-0000-0000-000001000000}"/>
    <cellStyle name="Normal 5" xfId="1" xr:uid="{00000000-0005-0000-0000-000002000000}"/>
    <cellStyle name="Normal 7" xfId="3" xr:uid="{00000000-0005-0000-0000-000003000000}"/>
    <cellStyle name="Percent" xfId="4" builtinId="5"/>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Medium9"/>
  <colors>
    <mruColors>
      <color rgb="FFF2F2F2"/>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hda.sharepoint.com/Users/Kpryor/Downloads/ScoringCertifications-2016-17%20K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sheetName val="Scoring Checklist"/>
      <sheetName val="Notes"/>
      <sheetName val="15A1"/>
      <sheetName val="15A2"/>
      <sheetName val="15A3"/>
      <sheetName val="15A4"/>
      <sheetName val="15B1"/>
      <sheetName val="15B2"/>
      <sheetName val="15C1"/>
      <sheetName val="15C2a"/>
      <sheetName val="15C2b"/>
      <sheetName val="15C3"/>
      <sheetName val="15C4"/>
      <sheetName val="15C5"/>
      <sheetName val="15C6"/>
      <sheetName val="15D1"/>
      <sheetName val="15D2"/>
      <sheetName val="15D3"/>
      <sheetName val="15E1"/>
      <sheetName val="15E2"/>
      <sheetName val="15F1"/>
      <sheetName val="15F2"/>
      <sheetName val="15F3"/>
      <sheetName val="15F4"/>
      <sheetName val="EUA Restrictions"/>
    </sheetNames>
    <sheetDataSet>
      <sheetData sheetId="0" refreshError="1"/>
      <sheetData sheetId="1"/>
      <sheetData sheetId="2" refreshError="1"/>
      <sheetData sheetId="3" refreshError="1"/>
      <sheetData sheetId="4">
        <row r="22">
          <cell r="O22" t="str">
            <v>M</v>
          </cell>
          <cell r="P22">
            <v>1.1000000000000001</v>
          </cell>
          <cell r="Q22" t="str">
            <v>Accessible route of travel to dwelling from public sidewalk or thoroughfare to primary entrance.</v>
          </cell>
        </row>
        <row r="23">
          <cell r="O23"/>
          <cell r="P23">
            <v>1.2</v>
          </cell>
          <cell r="Q23" t="str">
            <v>No-step entry (1/2” or less threshold)</v>
          </cell>
        </row>
        <row r="24">
          <cell r="O24" t="str">
            <v>X</v>
          </cell>
          <cell r="P24">
            <v>1.3</v>
          </cell>
          <cell r="Q24" t="str">
            <v>Accessible landscaping of at least one side yard and rear yard</v>
          </cell>
        </row>
        <row r="25">
          <cell r="O25"/>
          <cell r="P25">
            <v>1.4</v>
          </cell>
          <cell r="Q25" t="str">
            <v>Accessible route from garage/parking to home’s primary entry</v>
          </cell>
        </row>
        <row r="26">
          <cell r="O26"/>
          <cell r="P26">
            <v>1.5</v>
          </cell>
          <cell r="Q26" t="str">
            <v>Nonslip surfaces on walk and driveways with ice and snow melt systems.</v>
          </cell>
        </row>
        <row r="28">
          <cell r="O28" t="str">
            <v>X</v>
          </cell>
          <cell r="P28">
            <v>2.1</v>
          </cell>
          <cell r="Q28" t="str">
            <v>Minimum 32” clear primary entry doorway</v>
          </cell>
        </row>
        <row r="29">
          <cell r="O29"/>
          <cell r="P29">
            <v>2.2000000000000002</v>
          </cell>
          <cell r="Q29" t="str">
            <v>Primary entry accessible internal/external maneuvering clearances, hardware, thresholds, and strike edge clearances</v>
          </cell>
        </row>
        <row r="30">
          <cell r="O30"/>
          <cell r="P30">
            <v>2.2999999999999998</v>
          </cell>
          <cell r="Q30" t="str">
            <v>Minimum 32” clear secondary entry doorway</v>
          </cell>
        </row>
        <row r="31">
          <cell r="O31" t="str">
            <v>X</v>
          </cell>
          <cell r="P31">
            <v>2.4</v>
          </cell>
          <cell r="Q31" t="str">
            <v>Secondary entry accessible internal/external maneuvering clearances, hardware, thresholds, and strike edge clearances</v>
          </cell>
        </row>
        <row r="32">
          <cell r="O32"/>
          <cell r="P32">
            <v>2.5</v>
          </cell>
          <cell r="Q32" t="str">
            <v>Primary entry accessible/dual peephole and back lit doorbell</v>
          </cell>
        </row>
        <row r="33">
          <cell r="O33"/>
          <cell r="P33">
            <v>2.6</v>
          </cell>
          <cell r="Q33" t="str">
            <v>Accessible sliding glass door and threshold height</v>
          </cell>
        </row>
        <row r="34">
          <cell r="O34"/>
          <cell r="P34">
            <v>2.7</v>
          </cell>
          <cell r="Q34" t="str">
            <v>Weather-sheltered entry area</v>
          </cell>
        </row>
        <row r="36">
          <cell r="O36"/>
          <cell r="P36">
            <v>3.1</v>
          </cell>
          <cell r="Q36" t="str">
            <v>Accessible route of travel to at least one bathroom/powder room, kitchen, and common room</v>
          </cell>
        </row>
        <row r="37">
          <cell r="O37"/>
          <cell r="P37">
            <v>3.2</v>
          </cell>
          <cell r="Q37" t="str">
            <v>42” wide hallways/maneuvering clearances with 32” clear doorways on accessible route</v>
          </cell>
        </row>
        <row r="38">
          <cell r="O38"/>
          <cell r="P38">
            <v>3.3</v>
          </cell>
          <cell r="Q38" t="str">
            <v>All interior door handles are lever style.</v>
          </cell>
        </row>
        <row r="39">
          <cell r="O39"/>
          <cell r="P39">
            <v>3.4</v>
          </cell>
          <cell r="Q39" t="str">
            <v>Accessible hardware, strike edge clearance, and thresholds for accessible doorways</v>
          </cell>
        </row>
        <row r="40">
          <cell r="O40"/>
          <cell r="P40">
            <v>3.5</v>
          </cell>
          <cell r="Q40" t="str">
            <v>Light switches, electric receptacles, and environmental and alarm controls at accessible heights on accessible route/rooms</v>
          </cell>
        </row>
        <row r="41">
          <cell r="O41"/>
          <cell r="P41">
            <v>3.6</v>
          </cell>
          <cell r="Q41" t="str">
            <v>Rocker light switches/controls on accessible route/rooms</v>
          </cell>
        </row>
        <row r="42">
          <cell r="O42"/>
          <cell r="P42">
            <v>3.7</v>
          </cell>
          <cell r="Q42" t="str">
            <v>Visual smoke/fire/carbon monoxide alarm</v>
          </cell>
        </row>
        <row r="43">
          <cell r="O43"/>
          <cell r="P43">
            <v>3.8</v>
          </cell>
          <cell r="Q43" t="str">
            <v>Audio and visual doorbell</v>
          </cell>
        </row>
        <row r="44">
          <cell r="O44"/>
          <cell r="P44">
            <v>3.9</v>
          </cell>
          <cell r="Q44" t="str">
            <v>Audio and visual security alarm</v>
          </cell>
        </row>
        <row r="45">
          <cell r="O45"/>
          <cell r="P45" t="str">
            <v>3.10</v>
          </cell>
          <cell r="Q45" t="str">
            <v>Closets on accessible route: adjustable (36”-60”) rods/shelves</v>
          </cell>
        </row>
        <row r="46">
          <cell r="O46"/>
          <cell r="P46">
            <v>3.11</v>
          </cell>
          <cell r="Q46" t="str">
            <v>Nonslip carpet/floor for accessible route (Low pile carpet less than 1/2" thick)</v>
          </cell>
        </row>
        <row r="47">
          <cell r="O47"/>
          <cell r="P47">
            <v>3.12</v>
          </cell>
          <cell r="Q47" t="str">
            <v>Handrail reinforcement (1 side) provided in all accessible routes of travel/rooms over 4 feet long</v>
          </cell>
        </row>
        <row r="49">
          <cell r="O49"/>
          <cell r="P49">
            <v>4.0999999999999996</v>
          </cell>
          <cell r="Q49" t="str">
            <v>At least one kitchen on accessible route of travel</v>
          </cell>
        </row>
        <row r="51">
          <cell r="O51"/>
          <cell r="P51" t="str">
            <v>4.2a</v>
          </cell>
          <cell r="Q51" t="str">
            <v>Stove (specify 30”x48” or greater)</v>
          </cell>
        </row>
        <row r="52">
          <cell r="O52"/>
          <cell r="P52" t="str">
            <v>4.2b</v>
          </cell>
          <cell r="Q52" t="str">
            <v>Refrigerator (specify 30”x48” or greater)</v>
          </cell>
        </row>
        <row r="53">
          <cell r="O53"/>
          <cell r="P53" t="str">
            <v>4.2c</v>
          </cell>
          <cell r="Q53" t="str">
            <v>Dishwasher (specify 30”x48” or greater)</v>
          </cell>
        </row>
        <row r="54">
          <cell r="O54"/>
          <cell r="P54" t="str">
            <v>4.2d</v>
          </cell>
          <cell r="Q54" t="str">
            <v>Sink (specify 30”x48” or greater)</v>
          </cell>
        </row>
        <row r="55">
          <cell r="O55"/>
          <cell r="P55" t="str">
            <v>4.2e</v>
          </cell>
          <cell r="Q55" t="str">
            <v>Oven (if separate) (specify 30”x48” or greater)</v>
          </cell>
        </row>
        <row r="56">
          <cell r="O56"/>
          <cell r="P56" t="str">
            <v>4.2f</v>
          </cell>
          <cell r="Q56" t="str">
            <v>U-shaped kitchen space requirements</v>
          </cell>
        </row>
        <row r="57">
          <cell r="O57"/>
          <cell r="P57" t="str">
            <v>4.2g</v>
          </cell>
          <cell r="Q57" t="str">
            <v>Other (specify 30”x48” or greater)</v>
          </cell>
        </row>
        <row r="59">
          <cell r="O59"/>
          <cell r="P59" t="str">
            <v>4.3a</v>
          </cell>
          <cell r="Q59" t="str">
            <v>Stove</v>
          </cell>
        </row>
        <row r="60">
          <cell r="O60"/>
          <cell r="P60" t="str">
            <v>4.3b</v>
          </cell>
          <cell r="Q60" t="str">
            <v>Refrigerator</v>
          </cell>
        </row>
        <row r="61">
          <cell r="O61"/>
          <cell r="P61" t="str">
            <v>4.3c</v>
          </cell>
          <cell r="Q61" t="str">
            <v>Dishwasher</v>
          </cell>
        </row>
        <row r="62">
          <cell r="O62"/>
          <cell r="P62" t="str">
            <v>4.3d</v>
          </cell>
          <cell r="Q62" t="str">
            <v>Sink</v>
          </cell>
        </row>
        <row r="63">
          <cell r="O63"/>
          <cell r="P63" t="str">
            <v>4.3e</v>
          </cell>
          <cell r="Q63" t="str">
            <v>Microwave/receptacle at countertop height</v>
          </cell>
        </row>
        <row r="65">
          <cell r="O65"/>
          <cell r="P65" t="str">
            <v>4.4a</v>
          </cell>
          <cell r="Q65" t="str">
            <v>All or a specified portion repositionable</v>
          </cell>
        </row>
        <row r="66">
          <cell r="O66"/>
          <cell r="P66" t="str">
            <v>4.4b</v>
          </cell>
          <cell r="Q66" t="str">
            <v>One or more counter areas at 30” wide and 28”-32” high</v>
          </cell>
        </row>
        <row r="67">
          <cell r="O67"/>
          <cell r="P67" t="str">
            <v>4.4c</v>
          </cell>
          <cell r="Q67" t="str">
            <v>One or more workspaces at 30” wide with knee/toe space</v>
          </cell>
        </row>
        <row r="69">
          <cell r="O69"/>
          <cell r="P69" t="str">
            <v>4.5a</v>
          </cell>
          <cell r="Q69" t="str">
            <v>Base cabinets: pull-out and/or Lazy Susan shelves</v>
          </cell>
        </row>
        <row r="70">
          <cell r="O70"/>
          <cell r="P70" t="str">
            <v>4.5b</v>
          </cell>
          <cell r="Q70" t="str">
            <v>Additional under-cabinet lighting</v>
          </cell>
        </row>
        <row r="71">
          <cell r="O71"/>
          <cell r="P71" t="str">
            <v>4.5c</v>
          </cell>
          <cell r="Q71" t="str">
            <v>Accessible handles//touch latches for doors/drawers</v>
          </cell>
        </row>
        <row r="73">
          <cell r="O73"/>
          <cell r="P73" t="str">
            <v>4.6a</v>
          </cell>
          <cell r="Q73" t="str">
            <v>Repositionable height</v>
          </cell>
        </row>
        <row r="74">
          <cell r="O74"/>
          <cell r="P74" t="str">
            <v>4.6b</v>
          </cell>
          <cell r="Q74" t="str">
            <v>Removable base cabinets under sink</v>
          </cell>
        </row>
        <row r="75">
          <cell r="O75"/>
          <cell r="P75" t="str">
            <v>4.6c</v>
          </cell>
          <cell r="Q75" t="str">
            <v>Single-handle lever faucet</v>
          </cell>
        </row>
        <row r="76">
          <cell r="O76"/>
          <cell r="P76" t="str">
            <v>4.6d</v>
          </cell>
          <cell r="Q76" t="str">
            <v>Anti-scald device</v>
          </cell>
        </row>
        <row r="78">
          <cell r="O78"/>
          <cell r="P78" t="str">
            <v>4.7a</v>
          </cell>
          <cell r="Q78" t="str">
            <v>Edge border of cabinets/counters</v>
          </cell>
        </row>
        <row r="79">
          <cell r="O79"/>
          <cell r="P79" t="str">
            <v>4.7b</v>
          </cell>
          <cell r="Q79" t="str">
            <v>Flooring: in front of appliances</v>
          </cell>
        </row>
        <row r="80">
          <cell r="O80"/>
          <cell r="P80" t="str">
            <v>4.7c</v>
          </cell>
          <cell r="Q80" t="str">
            <v>Flooring: on route of travel</v>
          </cell>
        </row>
        <row r="82">
          <cell r="O82"/>
          <cell r="P82">
            <v>5.0999999999999996</v>
          </cell>
          <cell r="Q82" t="str">
            <v>At least one full bathroom on accessible route of travel</v>
          </cell>
        </row>
        <row r="84">
          <cell r="O84"/>
          <cell r="P84" t="str">
            <v>5.2a</v>
          </cell>
          <cell r="Q84" t="str">
            <v>Maneuvering space diameter: 30” x 48” turning area or 60” diameter turning area</v>
          </cell>
        </row>
        <row r="85">
          <cell r="O85"/>
          <cell r="P85" t="str">
            <v>5.2b</v>
          </cell>
          <cell r="Q85" t="str">
            <v>Clear space for toilet and sink: 30” x 48” clear use area</v>
          </cell>
        </row>
        <row r="86">
          <cell r="Q86" t="str">
            <v>Bathtub and/or shower</v>
          </cell>
        </row>
        <row r="87">
          <cell r="O87"/>
          <cell r="P87" t="str">
            <v>5.3a</v>
          </cell>
          <cell r="Q87" t="str">
            <v>Standard bathtub or shower with grab bar reinforcement</v>
          </cell>
        </row>
        <row r="88">
          <cell r="O88"/>
          <cell r="P88" t="str">
            <v>5.3b</v>
          </cell>
          <cell r="Q88" t="str">
            <v>Standard bathtub or shower with grab bars</v>
          </cell>
        </row>
        <row r="89">
          <cell r="O89"/>
          <cell r="P89" t="str">
            <v>5.3c</v>
          </cell>
          <cell r="Q89" t="str">
            <v>Accessible (roll-in) shower</v>
          </cell>
        </row>
        <row r="90">
          <cell r="O90"/>
          <cell r="P90" t="str">
            <v>5.3d</v>
          </cell>
          <cell r="Q90" t="str">
            <v>Single-handle lever faucets</v>
          </cell>
        </row>
        <row r="91">
          <cell r="O91"/>
          <cell r="P91" t="str">
            <v>5.3e</v>
          </cell>
          <cell r="Q91" t="str">
            <v>Offset controls for exterior use</v>
          </cell>
        </row>
        <row r="93">
          <cell r="O93"/>
          <cell r="P93" t="str">
            <v>5.4a</v>
          </cell>
          <cell r="Q93" t="str">
            <v xml:space="preserve"> Standard toilet with grab bar reinforcement</v>
          </cell>
        </row>
        <row r="94">
          <cell r="O94"/>
          <cell r="P94" t="str">
            <v>5.4b</v>
          </cell>
          <cell r="Q94" t="str">
            <v xml:space="preserve"> Standard toilet with grab bars</v>
          </cell>
        </row>
        <row r="95">
          <cell r="O95"/>
          <cell r="P95" t="str">
            <v>5.4c</v>
          </cell>
          <cell r="Q95" t="str">
            <v xml:space="preserve"> Accessible toilet with grab bars</v>
          </cell>
        </row>
        <row r="97">
          <cell r="O97"/>
          <cell r="P97" t="str">
            <v>5.6a</v>
          </cell>
          <cell r="Q97" t="str">
            <v xml:space="preserve"> Standard with removable base cabinets</v>
          </cell>
        </row>
        <row r="98">
          <cell r="O98"/>
          <cell r="P98" t="str">
            <v>5.6b</v>
          </cell>
          <cell r="Q98" t="str">
            <v xml:space="preserve"> Pedestal or open front</v>
          </cell>
        </row>
        <row r="100">
          <cell r="O100"/>
          <cell r="P100" t="str">
            <v>5.7a</v>
          </cell>
          <cell r="Q100" t="str">
            <v xml:space="preserve"> Lower/accessible medicine chest</v>
          </cell>
        </row>
        <row r="101">
          <cell r="O101"/>
          <cell r="P101" t="str">
            <v>5.7b</v>
          </cell>
          <cell r="Q101" t="str">
            <v xml:space="preserve"> Anti-scald device</v>
          </cell>
        </row>
        <row r="102">
          <cell r="O102"/>
          <cell r="P102" t="str">
            <v>5.7c</v>
          </cell>
          <cell r="Q102" t="str">
            <v xml:space="preserve"> Anti-scald devices for sink</v>
          </cell>
        </row>
        <row r="103">
          <cell r="O103"/>
          <cell r="P103" t="str">
            <v>5.7d</v>
          </cell>
          <cell r="Q103" t="str">
            <v xml:space="preserve"> Accessible handles//touch latches for doors/drawers</v>
          </cell>
        </row>
        <row r="104">
          <cell r="O104"/>
          <cell r="P104" t="str">
            <v>5.7e</v>
          </cell>
          <cell r="Q104" t="str">
            <v xml:space="preserve"> Lower towel rack(s)</v>
          </cell>
        </row>
        <row r="105">
          <cell r="O105"/>
          <cell r="P105" t="str">
            <v>5.7f</v>
          </cell>
          <cell r="Q105" t="str">
            <v xml:space="preserve"> Contrasting floor color</v>
          </cell>
        </row>
        <row r="106">
          <cell r="O106"/>
          <cell r="P106" t="str">
            <v>5.7g</v>
          </cell>
          <cell r="Q106" t="str">
            <v xml:space="preserve"> Fold-down/fixed shower seat(s)</v>
          </cell>
        </row>
        <row r="107">
          <cell r="O107"/>
          <cell r="P107" t="str">
            <v>5.7h</v>
          </cell>
          <cell r="Q107" t="str">
            <v xml:space="preserve"> Accessible toilet tissue holder</v>
          </cell>
        </row>
        <row r="108">
          <cell r="O108"/>
          <cell r="P108" t="str">
            <v>5.7i</v>
          </cell>
          <cell r="Q108" t="str">
            <v xml:space="preserve"> Hand-held adjustable shower spray unit(s)</v>
          </cell>
        </row>
        <row r="110">
          <cell r="O110"/>
          <cell r="P110">
            <v>6.1</v>
          </cell>
          <cell r="Q110" t="str">
            <v>Dining room on accessible route of travel</v>
          </cell>
        </row>
        <row r="111">
          <cell r="O111"/>
          <cell r="P111">
            <v>6.2</v>
          </cell>
          <cell r="Q111" t="str">
            <v>Living room on accessible route of travel</v>
          </cell>
        </row>
        <row r="112">
          <cell r="O112"/>
          <cell r="P112">
            <v>6.3</v>
          </cell>
          <cell r="Q112" t="str">
            <v>Other common room on accessible route of travel</v>
          </cell>
        </row>
        <row r="114">
          <cell r="O114"/>
          <cell r="P114">
            <v>7.1</v>
          </cell>
        </row>
        <row r="115">
          <cell r="O115"/>
          <cell r="P115">
            <v>7.2</v>
          </cell>
        </row>
        <row r="116">
          <cell r="O116"/>
          <cell r="P116">
            <v>7.3</v>
          </cell>
        </row>
        <row r="117">
          <cell r="O117"/>
          <cell r="P117">
            <v>7.4</v>
          </cell>
        </row>
        <row r="119">
          <cell r="O119"/>
          <cell r="P119">
            <v>8.1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9" dT="2024-11-13T16:28:15.99" personId="{00000000-0000-0000-0000-000000000000}" id="{3BD75C26-E950-4377-A66A-B94DF9224EDA}">
    <text>Do we need this?</text>
  </threadedComment>
  <threadedComment ref="H9" dT="2024-12-03T16:06:49.79" personId="{00000000-0000-0000-0000-000000000000}" id="{8B11F82A-3B4B-4744-96FA-C836321319BB}" parentId="{3BD75C26-E950-4377-A66A-B94DF9224EDA}">
    <text>No, we can remove</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8FFE2-E7A7-4C85-A28B-99B63B9FEF21}">
  <sheetPr codeName="Sheet6"/>
  <dimension ref="A1:B60"/>
  <sheetViews>
    <sheetView workbookViewId="0"/>
  </sheetViews>
  <sheetFormatPr defaultRowHeight="14.5" x14ac:dyDescent="0.35"/>
  <cols>
    <col min="1" max="1" width="14.1796875" style="122" customWidth="1"/>
    <col min="2" max="2" width="45.54296875" customWidth="1"/>
    <col min="3" max="3" width="64.1796875" customWidth="1"/>
  </cols>
  <sheetData>
    <row r="1" spans="1:2" x14ac:dyDescent="0.35">
      <c r="A1" s="122" t="s">
        <v>153</v>
      </c>
    </row>
    <row r="2" spans="1:2" x14ac:dyDescent="0.35">
      <c r="B2" s="124"/>
    </row>
    <row r="3" spans="1:2" x14ac:dyDescent="0.35">
      <c r="A3" s="123">
        <v>44403</v>
      </c>
      <c r="B3" t="s">
        <v>154</v>
      </c>
    </row>
    <row r="4" spans="1:2" x14ac:dyDescent="0.35">
      <c r="B4" t="s">
        <v>155</v>
      </c>
    </row>
    <row r="5" spans="1:2" ht="34" customHeight="1" x14ac:dyDescent="0.35">
      <c r="B5" t="s">
        <v>156</v>
      </c>
    </row>
    <row r="6" spans="1:2" ht="34" customHeight="1" x14ac:dyDescent="0.35">
      <c r="B6" s="125" t="s">
        <v>157</v>
      </c>
    </row>
    <row r="7" spans="1:2" ht="29" x14ac:dyDescent="0.35">
      <c r="B7" s="125" t="s">
        <v>158</v>
      </c>
    </row>
    <row r="8" spans="1:2" x14ac:dyDescent="0.35">
      <c r="B8" t="s">
        <v>159</v>
      </c>
    </row>
    <row r="9" spans="1:2" x14ac:dyDescent="0.35">
      <c r="B9" t="s">
        <v>160</v>
      </c>
    </row>
    <row r="10" spans="1:2" ht="31" customHeight="1" x14ac:dyDescent="0.35">
      <c r="B10" t="s">
        <v>161</v>
      </c>
    </row>
    <row r="11" spans="1:2" ht="29" x14ac:dyDescent="0.35">
      <c r="B11" s="125" t="s">
        <v>162</v>
      </c>
    </row>
    <row r="12" spans="1:2" x14ac:dyDescent="0.35">
      <c r="B12" t="s">
        <v>166</v>
      </c>
    </row>
    <row r="13" spans="1:2" x14ac:dyDescent="0.35">
      <c r="B13" s="124" t="s">
        <v>167</v>
      </c>
    </row>
    <row r="14" spans="1:2" x14ac:dyDescent="0.35">
      <c r="B14" t="s">
        <v>168</v>
      </c>
    </row>
    <row r="15" spans="1:2" x14ac:dyDescent="0.35">
      <c r="B15" t="s">
        <v>171</v>
      </c>
    </row>
    <row r="17" spans="1:2" x14ac:dyDescent="0.35">
      <c r="A17" s="123">
        <v>44403</v>
      </c>
      <c r="B17" t="s">
        <v>174</v>
      </c>
    </row>
    <row r="18" spans="1:2" ht="72.5" x14ac:dyDescent="0.35">
      <c r="B18" s="125" t="s">
        <v>179</v>
      </c>
    </row>
    <row r="19" spans="1:2" x14ac:dyDescent="0.35">
      <c r="A19" s="123">
        <v>44407</v>
      </c>
      <c r="B19" t="s">
        <v>174</v>
      </c>
    </row>
    <row r="20" spans="1:2" ht="29" x14ac:dyDescent="0.35">
      <c r="B20" s="125" t="s">
        <v>176</v>
      </c>
    </row>
    <row r="21" spans="1:2" ht="29" x14ac:dyDescent="0.35">
      <c r="B21" s="125" t="s">
        <v>175</v>
      </c>
    </row>
    <row r="22" spans="1:2" ht="29" x14ac:dyDescent="0.35">
      <c r="B22" s="125" t="s">
        <v>177</v>
      </c>
    </row>
    <row r="23" spans="1:2" x14ac:dyDescent="0.35">
      <c r="B23" s="125"/>
    </row>
    <row r="24" spans="1:2" x14ac:dyDescent="0.35">
      <c r="A24" s="123">
        <v>44409</v>
      </c>
      <c r="B24" s="125" t="s">
        <v>174</v>
      </c>
    </row>
    <row r="25" spans="1:2" ht="29" x14ac:dyDescent="0.35">
      <c r="B25" s="125" t="s">
        <v>178</v>
      </c>
    </row>
    <row r="26" spans="1:2" ht="29" x14ac:dyDescent="0.35">
      <c r="B26" s="125" t="s">
        <v>180</v>
      </c>
    </row>
    <row r="27" spans="1:2" ht="87" x14ac:dyDescent="0.35">
      <c r="B27" s="125" t="s">
        <v>181</v>
      </c>
    </row>
    <row r="28" spans="1:2" ht="43.5" x14ac:dyDescent="0.35">
      <c r="B28" s="125" t="s">
        <v>182</v>
      </c>
    </row>
    <row r="29" spans="1:2" ht="43.5" x14ac:dyDescent="0.35">
      <c r="B29" s="125" t="s">
        <v>184</v>
      </c>
    </row>
    <row r="30" spans="1:2" ht="29" x14ac:dyDescent="0.35">
      <c r="B30" s="125" t="s">
        <v>207</v>
      </c>
    </row>
    <row r="31" spans="1:2" ht="29" x14ac:dyDescent="0.35">
      <c r="B31" s="125" t="s">
        <v>185</v>
      </c>
    </row>
    <row r="32" spans="1:2" x14ac:dyDescent="0.35">
      <c r="B32" s="125" t="s">
        <v>188</v>
      </c>
    </row>
    <row r="33" spans="1:2" ht="43.5" x14ac:dyDescent="0.35">
      <c r="B33" s="125" t="s">
        <v>189</v>
      </c>
    </row>
    <row r="34" spans="1:2" ht="43.5" x14ac:dyDescent="0.35">
      <c r="B34" s="125" t="s">
        <v>190</v>
      </c>
    </row>
    <row r="35" spans="1:2" ht="58" x14ac:dyDescent="0.35">
      <c r="B35" s="125" t="s">
        <v>205</v>
      </c>
    </row>
    <row r="36" spans="1:2" x14ac:dyDescent="0.35">
      <c r="B36" s="125"/>
    </row>
    <row r="37" spans="1:2" x14ac:dyDescent="0.35">
      <c r="A37" s="123">
        <v>44410</v>
      </c>
      <c r="B37" s="125" t="s">
        <v>154</v>
      </c>
    </row>
    <row r="38" spans="1:2" ht="29" x14ac:dyDescent="0.35">
      <c r="B38" s="125" t="s">
        <v>206</v>
      </c>
    </row>
    <row r="39" spans="1:2" x14ac:dyDescent="0.35">
      <c r="B39" s="125" t="s">
        <v>208</v>
      </c>
    </row>
    <row r="41" spans="1:2" x14ac:dyDescent="0.35">
      <c r="A41" s="123">
        <v>44423</v>
      </c>
      <c r="B41" s="125" t="s">
        <v>174</v>
      </c>
    </row>
    <row r="42" spans="1:2" ht="72.5" x14ac:dyDescent="0.35">
      <c r="B42" s="125" t="s">
        <v>211</v>
      </c>
    </row>
    <row r="43" spans="1:2" ht="29" x14ac:dyDescent="0.35">
      <c r="B43" s="125" t="s">
        <v>218</v>
      </c>
    </row>
    <row r="44" spans="1:2" ht="29" x14ac:dyDescent="0.35">
      <c r="B44" s="125" t="s">
        <v>217</v>
      </c>
    </row>
    <row r="45" spans="1:2" ht="29" x14ac:dyDescent="0.35">
      <c r="B45" s="125" t="s">
        <v>219</v>
      </c>
    </row>
    <row r="46" spans="1:2" ht="29" x14ac:dyDescent="0.35">
      <c r="B46" s="125" t="s">
        <v>221</v>
      </c>
    </row>
    <row r="47" spans="1:2" x14ac:dyDescent="0.35">
      <c r="B47" s="125"/>
    </row>
    <row r="48" spans="1:2" x14ac:dyDescent="0.35">
      <c r="A48" s="123">
        <v>44425</v>
      </c>
      <c r="B48" s="125" t="s">
        <v>222</v>
      </c>
    </row>
    <row r="49" spans="1:2" x14ac:dyDescent="0.35">
      <c r="B49" s="125" t="s">
        <v>232</v>
      </c>
    </row>
    <row r="50" spans="1:2" x14ac:dyDescent="0.35">
      <c r="B50" s="125" t="s">
        <v>230</v>
      </c>
    </row>
    <row r="51" spans="1:2" x14ac:dyDescent="0.35">
      <c r="B51" s="125" t="s">
        <v>231</v>
      </c>
    </row>
    <row r="52" spans="1:2" x14ac:dyDescent="0.35">
      <c r="B52" s="125" t="s">
        <v>236</v>
      </c>
    </row>
    <row r="54" spans="1:2" x14ac:dyDescent="0.35">
      <c r="A54" s="123">
        <v>44559</v>
      </c>
      <c r="B54" s="125" t="s">
        <v>317</v>
      </c>
    </row>
    <row r="55" spans="1:2" ht="43.5" x14ac:dyDescent="0.35">
      <c r="B55" s="125" t="s">
        <v>318</v>
      </c>
    </row>
    <row r="56" spans="1:2" ht="58" x14ac:dyDescent="0.35">
      <c r="B56" s="125" t="s">
        <v>319</v>
      </c>
    </row>
    <row r="57" spans="1:2" ht="43.5" x14ac:dyDescent="0.35">
      <c r="B57" s="125" t="s">
        <v>321</v>
      </c>
    </row>
    <row r="58" spans="1:2" ht="29" x14ac:dyDescent="0.35">
      <c r="B58" s="125" t="s">
        <v>322</v>
      </c>
    </row>
    <row r="59" spans="1:2" ht="43.5" x14ac:dyDescent="0.35">
      <c r="B59" s="125" t="s">
        <v>323</v>
      </c>
    </row>
    <row r="60" spans="1:2" ht="43.5" x14ac:dyDescent="0.35">
      <c r="B60" s="125" t="s">
        <v>324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8E5BF-21A7-4851-A62D-706577B335C1}">
  <dimension ref="B1:AA18"/>
  <sheetViews>
    <sheetView showGridLines="0" view="pageBreakPreview" zoomScaleNormal="100" zoomScaleSheetLayoutView="100" workbookViewId="0">
      <selection activeCell="G16" sqref="G16:K16"/>
    </sheetView>
  </sheetViews>
  <sheetFormatPr defaultColWidth="9.1796875" defaultRowHeight="15.5" x14ac:dyDescent="0.35"/>
  <cols>
    <col min="1" max="1" width="3.54296875" style="1" customWidth="1"/>
    <col min="2" max="2" width="6.1796875" style="114" hidden="1" customWidth="1"/>
    <col min="3" max="3" width="9.1796875" style="114" hidden="1" customWidth="1"/>
    <col min="4" max="4" width="5" style="1" customWidth="1"/>
    <col min="5" max="5" width="4.81640625" style="1" customWidth="1"/>
    <col min="6" max="13" width="12.453125" style="1" customWidth="1"/>
    <col min="14" max="14" width="3.54296875" style="1" customWidth="1"/>
    <col min="15" max="15" width="6.1796875" style="114" customWidth="1"/>
    <col min="16" max="17" width="6.1796875" style="114" hidden="1" customWidth="1"/>
    <col min="18" max="19" width="4.81640625" style="1" customWidth="1"/>
    <col min="20" max="27" width="12.453125" style="1" customWidth="1"/>
    <col min="28" max="16384" width="9.1796875" style="1"/>
  </cols>
  <sheetData>
    <row r="1" spans="2:27" x14ac:dyDescent="0.35">
      <c r="N1" s="31"/>
    </row>
    <row r="2" spans="2:27" x14ac:dyDescent="0.35">
      <c r="B2" s="114" t="s">
        <v>2</v>
      </c>
      <c r="D2" s="273" t="s">
        <v>470</v>
      </c>
      <c r="E2" s="273"/>
      <c r="F2" s="273"/>
      <c r="G2" s="273"/>
      <c r="H2" s="273"/>
      <c r="I2" s="273"/>
      <c r="J2" s="273"/>
      <c r="K2" s="273"/>
      <c r="L2" s="273"/>
      <c r="M2" s="273"/>
      <c r="N2" s="31"/>
      <c r="R2" s="273" t="str">
        <f>D2</f>
        <v>Scoring - Demonstrated Ability to Provide Positive Shelter Outcomes Certification</v>
      </c>
      <c r="S2" s="273"/>
      <c r="T2" s="273"/>
      <c r="U2" s="273"/>
      <c r="V2" s="273"/>
      <c r="W2" s="273"/>
      <c r="X2" s="273"/>
      <c r="Y2" s="273"/>
      <c r="Z2" s="273"/>
      <c r="AA2" s="273"/>
    </row>
    <row r="3" spans="2:27" ht="16" thickBot="1" x14ac:dyDescent="0.4">
      <c r="D3" s="274" t="s">
        <v>26</v>
      </c>
      <c r="E3" s="274"/>
      <c r="F3" s="274"/>
      <c r="G3" s="274"/>
      <c r="H3" s="274"/>
      <c r="I3" s="274"/>
      <c r="J3" s="274"/>
      <c r="K3" s="274"/>
      <c r="L3" s="274"/>
      <c r="M3" s="274"/>
      <c r="N3" s="31"/>
      <c r="O3" s="134"/>
      <c r="R3" s="274" t="s">
        <v>27</v>
      </c>
      <c r="S3" s="274"/>
      <c r="T3" s="274"/>
      <c r="U3" s="274"/>
      <c r="V3" s="274"/>
      <c r="W3" s="274"/>
      <c r="X3" s="274"/>
      <c r="Y3" s="274"/>
      <c r="Z3" s="274"/>
      <c r="AA3" s="274"/>
    </row>
    <row r="4" spans="2:27" x14ac:dyDescent="0.35">
      <c r="D4" s="2"/>
      <c r="E4" s="2"/>
      <c r="F4" s="2"/>
      <c r="G4" s="2"/>
      <c r="H4" s="2"/>
      <c r="I4" s="2"/>
      <c r="J4" s="2"/>
      <c r="K4" s="2"/>
      <c r="L4" s="2"/>
      <c r="M4" s="2"/>
      <c r="N4" s="31"/>
      <c r="O4" s="134"/>
      <c r="R4" s="2"/>
      <c r="S4" s="2"/>
      <c r="T4" s="2"/>
      <c r="U4" s="2"/>
      <c r="V4" s="2"/>
      <c r="W4" s="2"/>
      <c r="X4" s="2"/>
      <c r="Y4" s="2"/>
      <c r="Z4" s="2"/>
      <c r="AA4" s="2"/>
    </row>
    <row r="5" spans="2:27" x14ac:dyDescent="0.35">
      <c r="D5" s="2"/>
      <c r="E5" s="2"/>
      <c r="G5" s="34" t="s">
        <v>0</v>
      </c>
      <c r="H5" s="14" t="str">
        <f>IF('Scoring Summary'!$E$5="","",'Scoring Summary'!$E$5)</f>
        <v/>
      </c>
      <c r="I5" s="52"/>
      <c r="J5" s="52"/>
      <c r="K5" s="52"/>
      <c r="L5" s="52"/>
      <c r="M5" s="2"/>
      <c r="N5" s="31"/>
      <c r="R5" s="2"/>
      <c r="S5" s="2"/>
      <c r="U5" s="34" t="s">
        <v>0</v>
      </c>
      <c r="V5" s="14" t="str">
        <f>IF('Scoring Summary'!$E$5="","",'Scoring Summary'!$E$5)</f>
        <v/>
      </c>
      <c r="W5" s="52"/>
      <c r="X5" s="52"/>
      <c r="Y5" s="52"/>
      <c r="Z5" s="52"/>
      <c r="AA5" s="2"/>
    </row>
    <row r="6" spans="2:27" x14ac:dyDescent="0.35">
      <c r="G6" s="34" t="s">
        <v>1</v>
      </c>
      <c r="H6" s="299" t="str">
        <f>IF('Scoring Summary'!E6="","",'Scoring Summary'!E6)</f>
        <v/>
      </c>
      <c r="I6" s="300"/>
      <c r="J6" s="300"/>
      <c r="K6" s="300"/>
      <c r="L6" s="301"/>
      <c r="N6" s="31"/>
      <c r="O6" s="8"/>
      <c r="U6" s="34" t="s">
        <v>1</v>
      </c>
      <c r="V6" s="299" t="str">
        <f>IF('Scoring Summary'!E6="","",'Scoring Summary'!E6)</f>
        <v/>
      </c>
      <c r="W6" s="300"/>
      <c r="X6" s="300" t="e">
        <f>IF('Scoring Summary'!#REF!="","",'Scoring Summary'!#REF!)</f>
        <v>#REF!</v>
      </c>
      <c r="Y6" s="300"/>
      <c r="Z6" s="301" t="e">
        <f>IF('Scoring Summary'!#REF!="","",'Scoring Summary'!#REF!)</f>
        <v>#REF!</v>
      </c>
    </row>
    <row r="7" spans="2:27" x14ac:dyDescent="0.35">
      <c r="G7" s="34"/>
      <c r="H7" s="17"/>
      <c r="I7" s="17"/>
      <c r="J7" s="52"/>
      <c r="K7" s="52"/>
      <c r="L7" s="52"/>
      <c r="N7" s="31"/>
      <c r="O7" s="8"/>
      <c r="U7" s="34"/>
      <c r="V7" s="17"/>
      <c r="W7" s="17"/>
      <c r="X7" s="52"/>
      <c r="Y7" s="52"/>
      <c r="Z7" s="52"/>
    </row>
    <row r="8" spans="2:27" x14ac:dyDescent="0.35">
      <c r="G8" s="34" t="s">
        <v>21</v>
      </c>
      <c r="H8" s="298" t="str">
        <f>IF('Scoring Summary'!E8="","",'Scoring Summary'!E8)</f>
        <v>HOME-ARP Non-Congregate Shelter</v>
      </c>
      <c r="I8" s="298"/>
      <c r="J8" s="298"/>
      <c r="K8" s="52"/>
      <c r="L8" s="52"/>
      <c r="N8" s="31"/>
      <c r="O8" s="8"/>
      <c r="U8" s="34" t="s">
        <v>21</v>
      </c>
      <c r="V8" s="298" t="str">
        <f>IF('Scoring Summary'!E8="","",'Scoring Summary'!E8)</f>
        <v>HOME-ARP Non-Congregate Shelter</v>
      </c>
      <c r="W8" s="298"/>
      <c r="X8" s="298"/>
      <c r="Y8" s="52"/>
      <c r="Z8" s="52"/>
    </row>
    <row r="9" spans="2:27" x14ac:dyDescent="0.35">
      <c r="G9" s="34"/>
      <c r="H9" s="51"/>
      <c r="I9" s="51"/>
      <c r="J9" s="52"/>
      <c r="K9" s="52"/>
      <c r="L9" s="52"/>
      <c r="N9" s="31"/>
      <c r="O9" s="1"/>
      <c r="U9" s="34"/>
      <c r="V9" s="51"/>
      <c r="W9" s="51"/>
      <c r="X9" s="52"/>
      <c r="Y9" s="52"/>
      <c r="Z9" s="52"/>
    </row>
    <row r="10" spans="2:27" x14ac:dyDescent="0.35">
      <c r="G10" s="34" t="s">
        <v>19</v>
      </c>
      <c r="H10" s="16">
        <f>F16</f>
        <v>0</v>
      </c>
      <c r="I10" s="51"/>
      <c r="J10" s="52"/>
      <c r="K10" s="52"/>
      <c r="L10" s="52"/>
      <c r="N10" s="31"/>
      <c r="O10" s="1"/>
      <c r="U10" s="34" t="s">
        <v>20</v>
      </c>
      <c r="V10" s="16">
        <f>T16</f>
        <v>0</v>
      </c>
      <c r="W10" s="51"/>
      <c r="X10" s="52"/>
      <c r="Y10" s="52"/>
      <c r="Z10" s="52"/>
    </row>
    <row r="11" spans="2:27" ht="16" thickBot="1" x14ac:dyDescent="0.4">
      <c r="D11" s="3"/>
      <c r="E11" s="3"/>
      <c r="F11" s="3"/>
      <c r="G11" s="3"/>
      <c r="H11" s="3"/>
      <c r="I11" s="3"/>
      <c r="J11" s="3"/>
      <c r="K11" s="3"/>
      <c r="L11" s="3"/>
      <c r="M11" s="3"/>
      <c r="N11" s="31"/>
      <c r="O11" s="1"/>
      <c r="R11" s="3"/>
      <c r="S11" s="3"/>
      <c r="T11" s="3"/>
      <c r="U11" s="3"/>
      <c r="V11" s="3"/>
      <c r="W11" s="3"/>
      <c r="X11" s="3"/>
      <c r="Y11" s="3"/>
      <c r="Z11" s="3"/>
      <c r="AA11" s="3"/>
    </row>
    <row r="12" spans="2:27" x14ac:dyDescent="0.35">
      <c r="N12" s="31"/>
      <c r="O12" s="1"/>
    </row>
    <row r="13" spans="2:27" ht="156" customHeight="1" x14ac:dyDescent="0.35">
      <c r="D13" s="285" t="s">
        <v>471</v>
      </c>
      <c r="E13" s="285"/>
      <c r="F13" s="285"/>
      <c r="G13" s="285"/>
      <c r="H13" s="285"/>
      <c r="I13" s="285"/>
      <c r="J13" s="285"/>
      <c r="K13" s="285"/>
      <c r="L13" s="285"/>
      <c r="M13" s="285"/>
      <c r="N13" s="31"/>
      <c r="O13" s="1"/>
      <c r="R13" s="285" t="s">
        <v>471</v>
      </c>
      <c r="S13" s="285"/>
      <c r="T13" s="285"/>
      <c r="U13" s="285"/>
      <c r="V13" s="285"/>
      <c r="W13" s="285"/>
      <c r="X13" s="285"/>
      <c r="Y13" s="285"/>
      <c r="Z13" s="285"/>
      <c r="AA13" s="285"/>
    </row>
    <row r="14" spans="2:27" ht="46.5" customHeight="1" thickBot="1" x14ac:dyDescent="0.4">
      <c r="D14" s="391" t="s">
        <v>465</v>
      </c>
      <c r="E14" s="391"/>
      <c r="F14" s="391"/>
      <c r="G14" s="391"/>
      <c r="H14" s="391"/>
      <c r="I14" s="391"/>
      <c r="J14" s="391"/>
      <c r="K14" s="391"/>
      <c r="L14" s="391"/>
      <c r="M14" s="391"/>
      <c r="N14" s="31"/>
      <c r="O14" s="1"/>
      <c r="R14" s="391" t="s">
        <v>465</v>
      </c>
      <c r="S14" s="391"/>
      <c r="T14" s="391"/>
      <c r="U14" s="391"/>
      <c r="V14" s="391"/>
      <c r="W14" s="391"/>
      <c r="X14" s="391"/>
      <c r="Y14" s="391"/>
      <c r="Z14" s="391"/>
      <c r="AA14" s="391"/>
    </row>
    <row r="15" spans="2:27" ht="30.75" customHeight="1" x14ac:dyDescent="0.35">
      <c r="B15" s="212" t="s">
        <v>407</v>
      </c>
      <c r="C15" s="19">
        <v>4</v>
      </c>
      <c r="E15" s="92"/>
      <c r="F15" s="213" t="s">
        <v>347</v>
      </c>
      <c r="G15" s="6" t="s">
        <v>472</v>
      </c>
      <c r="H15" s="103"/>
      <c r="I15" s="103"/>
      <c r="J15" s="103"/>
      <c r="K15" s="103"/>
      <c r="L15" s="103"/>
      <c r="M15" s="103"/>
      <c r="N15" s="31"/>
      <c r="P15" s="212" t="s">
        <v>407</v>
      </c>
      <c r="Q15" s="19">
        <v>4</v>
      </c>
      <c r="S15" s="92"/>
      <c r="T15" s="213" t="s">
        <v>347</v>
      </c>
      <c r="U15" s="6" t="s">
        <v>472</v>
      </c>
      <c r="V15" s="103"/>
      <c r="W15" s="103"/>
      <c r="X15" s="103"/>
      <c r="Y15" s="103"/>
      <c r="Z15" s="103"/>
      <c r="AA15" s="103"/>
    </row>
    <row r="16" spans="2:27" s="7" customFormat="1" ht="25.5" customHeight="1" x14ac:dyDescent="0.35">
      <c r="B16" s="212" t="s">
        <v>408</v>
      </c>
      <c r="C16" s="19">
        <v>8</v>
      </c>
      <c r="E16" s="6"/>
      <c r="F16" s="96">
        <f>IFERROR(VLOOKUP(G16,B15:C17,2,FALSE),0)</f>
        <v>0</v>
      </c>
      <c r="G16" s="392"/>
      <c r="H16" s="392"/>
      <c r="I16" s="392"/>
      <c r="J16" s="392"/>
      <c r="K16" s="392"/>
      <c r="L16" s="103"/>
      <c r="M16" s="103"/>
      <c r="O16" s="19"/>
      <c r="P16" s="212" t="s">
        <v>408</v>
      </c>
      <c r="Q16" s="19">
        <v>8</v>
      </c>
      <c r="S16" s="6"/>
      <c r="T16" s="96">
        <f>IFERROR(VLOOKUP(U16,P15:Q17,2,FALSE),0)</f>
        <v>0</v>
      </c>
      <c r="U16" s="392"/>
      <c r="V16" s="392"/>
      <c r="W16" s="392"/>
      <c r="X16" s="392"/>
      <c r="Y16" s="392"/>
      <c r="Z16" s="103"/>
      <c r="AA16" s="103"/>
    </row>
    <row r="17" spans="2:27" s="7" customFormat="1" ht="15.75" customHeight="1" x14ac:dyDescent="0.35">
      <c r="B17" s="212" t="s">
        <v>409</v>
      </c>
      <c r="C17" s="19">
        <v>10</v>
      </c>
      <c r="D17" s="9"/>
      <c r="E17"/>
      <c r="F17" s="9"/>
      <c r="G17" s="9"/>
      <c r="H17" s="9"/>
      <c r="I17" s="9"/>
      <c r="J17" s="9"/>
      <c r="K17" s="9"/>
      <c r="L17" s="9"/>
      <c r="M17" s="9"/>
      <c r="O17" s="19"/>
      <c r="P17" s="212" t="s">
        <v>409</v>
      </c>
      <c r="Q17" s="19">
        <v>10</v>
      </c>
      <c r="R17" s="9"/>
      <c r="S17"/>
      <c r="T17" s="9"/>
      <c r="U17" s="9"/>
      <c r="V17" s="9"/>
      <c r="W17" s="9"/>
      <c r="X17" s="9"/>
      <c r="Y17" s="9"/>
      <c r="Z17" s="9"/>
      <c r="AA17" s="9"/>
    </row>
    <row r="18" spans="2:27" s="7" customFormat="1" ht="15.75" customHeight="1" x14ac:dyDescent="0.35">
      <c r="D18" s="1"/>
      <c r="E18" s="1"/>
      <c r="F18" s="1"/>
      <c r="G18" s="1"/>
      <c r="H18" s="1"/>
      <c r="I18" s="1"/>
      <c r="J18" s="1"/>
      <c r="K18" s="1"/>
      <c r="L18" s="1"/>
      <c r="M18" s="1"/>
      <c r="O18" s="19"/>
      <c r="P18" s="19"/>
      <c r="Q18" s="19"/>
      <c r="R18" s="1"/>
      <c r="S18" s="1"/>
      <c r="T18" s="1"/>
      <c r="U18" s="1"/>
      <c r="V18" s="1"/>
      <c r="W18" s="1"/>
      <c r="X18" s="1"/>
      <c r="Y18" s="1"/>
      <c r="Z18" s="1"/>
      <c r="AA18" s="1"/>
    </row>
  </sheetData>
  <sheetProtection algorithmName="SHA-512" hashValue="LLSE8wrb5PgjQtm/6Grz5SIFzayrLaDmByHaBkbyPCrrGGj7D1N+o/+n/zfKBswMXcshN8kLo719IEXK0QMSOQ==" saltValue="uvpiF70E361zj340ZNQbpA==" spinCount="100000" sheet="1" selectLockedCells="1"/>
  <mergeCells count="14">
    <mergeCell ref="H8:J8"/>
    <mergeCell ref="V8:X8"/>
    <mergeCell ref="D2:M2"/>
    <mergeCell ref="R2:AA2"/>
    <mergeCell ref="D3:M3"/>
    <mergeCell ref="R3:AA3"/>
    <mergeCell ref="H6:L6"/>
    <mergeCell ref="V6:Z6"/>
    <mergeCell ref="D14:M14"/>
    <mergeCell ref="R14:AA14"/>
    <mergeCell ref="G16:K16"/>
    <mergeCell ref="U16:Y16"/>
    <mergeCell ref="D13:M13"/>
    <mergeCell ref="R13:AA13"/>
  </mergeCells>
  <dataValidations count="1">
    <dataValidation type="list" allowBlank="1" showInputMessage="1" showErrorMessage="1" sqref="G16:K16 U16:Y16" xr:uid="{E0DC5E5E-94BE-4E7C-ACFD-4A045C522705}">
      <formula1>$B$14:$B$17</formula1>
    </dataValidation>
  </dataValidations>
  <pageMargins left="0.7" right="0.7" top="0.75" bottom="0.75" header="0.3" footer="0.3"/>
  <pageSetup scale="66" orientation="portrait" r:id="rId1"/>
  <headerFooter>
    <oddFooter>&amp;CTab: &amp;A&amp;RPrint Date: &amp;D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AA31"/>
  <sheetViews>
    <sheetView showGridLines="0" view="pageBreakPreview" zoomScaleNormal="100" zoomScaleSheetLayoutView="100" workbookViewId="0">
      <selection activeCell="G23" sqref="G23:K23"/>
    </sheetView>
  </sheetViews>
  <sheetFormatPr defaultColWidth="9.1796875" defaultRowHeight="15.5" x14ac:dyDescent="0.35"/>
  <cols>
    <col min="1" max="1" width="3.54296875" style="1" customWidth="1"/>
    <col min="2" max="2" width="9.1796875" style="21" hidden="1" customWidth="1"/>
    <col min="3" max="3" width="9.1796875" style="114" hidden="1" customWidth="1"/>
    <col min="4" max="5" width="4.81640625" style="1" customWidth="1"/>
    <col min="6" max="13" width="12.453125" style="1" customWidth="1"/>
    <col min="14" max="14" width="3.54296875" style="1" customWidth="1"/>
    <col min="15" max="15" width="9.1796875" style="21" customWidth="1"/>
    <col min="16" max="16" width="9.1796875" style="114" hidden="1" customWidth="1"/>
    <col min="17" max="17" width="9.1796875" style="21" hidden="1" customWidth="1"/>
    <col min="18" max="19" width="4.81640625" style="1" customWidth="1"/>
    <col min="20" max="27" width="12.453125" style="1" customWidth="1"/>
    <col min="28" max="16384" width="9.1796875" style="1"/>
  </cols>
  <sheetData>
    <row r="1" spans="2:27" x14ac:dyDescent="0.35">
      <c r="N1" s="31"/>
    </row>
    <row r="2" spans="2:27" x14ac:dyDescent="0.35">
      <c r="D2" s="273" t="s">
        <v>481</v>
      </c>
      <c r="E2" s="273"/>
      <c r="F2" s="273"/>
      <c r="G2" s="273"/>
      <c r="H2" s="273"/>
      <c r="I2" s="273"/>
      <c r="J2" s="273"/>
      <c r="K2" s="273"/>
      <c r="L2" s="273"/>
      <c r="M2" s="273"/>
      <c r="N2" s="31"/>
      <c r="R2" s="273" t="str">
        <f>D2</f>
        <v>Scoring - Proven Need in Community Certificaiton</v>
      </c>
      <c r="S2" s="273"/>
      <c r="T2" s="273"/>
      <c r="U2" s="273"/>
      <c r="V2" s="273"/>
      <c r="W2" s="273"/>
      <c r="X2" s="273"/>
      <c r="Y2" s="273"/>
      <c r="Z2" s="273"/>
      <c r="AA2" s="273"/>
    </row>
    <row r="3" spans="2:27" ht="16" thickBot="1" x14ac:dyDescent="0.4">
      <c r="D3" s="274" t="s">
        <v>26</v>
      </c>
      <c r="E3" s="274"/>
      <c r="F3" s="274"/>
      <c r="G3" s="274"/>
      <c r="H3" s="274"/>
      <c r="I3" s="274"/>
      <c r="J3" s="274"/>
      <c r="K3" s="274"/>
      <c r="L3" s="274"/>
      <c r="M3" s="274"/>
      <c r="N3" s="31"/>
      <c r="R3" s="274" t="s">
        <v>27</v>
      </c>
      <c r="S3" s="274"/>
      <c r="T3" s="274"/>
      <c r="U3" s="274"/>
      <c r="V3" s="274"/>
      <c r="W3" s="274"/>
      <c r="X3" s="274"/>
      <c r="Y3" s="274"/>
      <c r="Z3" s="274"/>
      <c r="AA3" s="274"/>
    </row>
    <row r="4" spans="2:27" x14ac:dyDescent="0.35">
      <c r="D4" s="2"/>
      <c r="E4" s="2"/>
      <c r="F4" s="2"/>
      <c r="G4" s="2"/>
      <c r="H4" s="2"/>
      <c r="I4" s="2"/>
      <c r="J4" s="2"/>
      <c r="K4" s="2"/>
      <c r="L4" s="2"/>
      <c r="M4" s="2"/>
      <c r="N4" s="31"/>
      <c r="R4" s="2"/>
      <c r="S4" s="2"/>
      <c r="T4" s="2"/>
      <c r="U4" s="2"/>
      <c r="V4" s="2"/>
      <c r="W4" s="2"/>
      <c r="X4" s="2"/>
      <c r="Y4" s="2"/>
      <c r="Z4" s="2"/>
      <c r="AA4" s="2"/>
    </row>
    <row r="5" spans="2:27" x14ac:dyDescent="0.35">
      <c r="D5" s="2"/>
      <c r="E5" s="2"/>
      <c r="G5" s="34" t="s">
        <v>0</v>
      </c>
      <c r="H5" s="14" t="str">
        <f>IF('Scoring Summary'!$E$5="","",'Scoring Summary'!$E$5)</f>
        <v/>
      </c>
      <c r="I5" s="52"/>
      <c r="J5" s="52"/>
      <c r="K5" s="52"/>
      <c r="L5" s="52"/>
      <c r="M5" s="2"/>
      <c r="N5" s="31"/>
      <c r="R5" s="2"/>
      <c r="S5" s="2"/>
      <c r="U5" s="34" t="s">
        <v>0</v>
      </c>
      <c r="V5" s="14" t="str">
        <f>IF('Scoring Summary'!$E$5="","",'Scoring Summary'!$E$5)</f>
        <v/>
      </c>
      <c r="W5" s="52"/>
      <c r="X5" s="52"/>
      <c r="Y5" s="52"/>
      <c r="Z5" s="52"/>
      <c r="AA5" s="2"/>
    </row>
    <row r="6" spans="2:27" x14ac:dyDescent="0.35">
      <c r="G6" s="34" t="s">
        <v>1</v>
      </c>
      <c r="H6" s="299" t="str">
        <f>IF('Scoring Summary'!E6="","",'Scoring Summary'!E6)</f>
        <v/>
      </c>
      <c r="I6" s="300"/>
      <c r="J6" s="300"/>
      <c r="K6" s="300"/>
      <c r="L6" s="301"/>
      <c r="N6" s="31"/>
      <c r="U6" s="34" t="s">
        <v>1</v>
      </c>
      <c r="V6" s="299" t="str">
        <f>IF('Scoring Summary'!E6="","",'Scoring Summary'!E6)</f>
        <v/>
      </c>
      <c r="W6" s="300"/>
      <c r="X6" s="300"/>
      <c r="Y6" s="300"/>
      <c r="Z6" s="301"/>
    </row>
    <row r="7" spans="2:27" x14ac:dyDescent="0.35">
      <c r="G7" s="34"/>
      <c r="H7" s="17"/>
      <c r="I7" s="17"/>
      <c r="J7" s="52"/>
      <c r="K7" s="52"/>
      <c r="L7" s="52"/>
      <c r="N7" s="31"/>
      <c r="U7" s="34"/>
      <c r="V7" s="17"/>
      <c r="W7" s="17"/>
      <c r="X7" s="52"/>
      <c r="Y7" s="52"/>
      <c r="Z7" s="52"/>
    </row>
    <row r="8" spans="2:27" x14ac:dyDescent="0.35">
      <c r="G8" s="34" t="s">
        <v>21</v>
      </c>
      <c r="H8" s="298" t="str">
        <f>IF('Scoring Summary'!E8="","",'Scoring Summary'!E8)</f>
        <v>HOME-ARP Non-Congregate Shelter</v>
      </c>
      <c r="I8" s="298"/>
      <c r="J8" s="298"/>
      <c r="K8" s="52"/>
      <c r="L8" s="52"/>
      <c r="N8" s="31"/>
      <c r="U8" s="34" t="s">
        <v>21</v>
      </c>
      <c r="V8" s="298" t="str">
        <f>IF('Scoring Summary'!E8="","",'Scoring Summary'!E8)</f>
        <v>HOME-ARP Non-Congregate Shelter</v>
      </c>
      <c r="W8" s="298"/>
      <c r="X8" s="298"/>
      <c r="Y8" s="52"/>
      <c r="Z8" s="52"/>
    </row>
    <row r="9" spans="2:27" x14ac:dyDescent="0.35">
      <c r="G9" s="34"/>
      <c r="H9" s="51"/>
      <c r="I9" s="51"/>
      <c r="J9" s="52"/>
      <c r="K9" s="52"/>
      <c r="L9" s="52"/>
      <c r="N9" s="31"/>
      <c r="U9" s="34"/>
      <c r="V9" s="51"/>
      <c r="W9" s="51"/>
      <c r="X9" s="52"/>
      <c r="Y9" s="52"/>
      <c r="Z9" s="52"/>
    </row>
    <row r="10" spans="2:27" x14ac:dyDescent="0.35">
      <c r="G10" s="34" t="s">
        <v>19</v>
      </c>
      <c r="H10" s="16">
        <f>F23</f>
        <v>0</v>
      </c>
      <c r="I10" s="51"/>
      <c r="J10" s="52"/>
      <c r="K10" s="52"/>
      <c r="L10" s="52"/>
      <c r="N10" s="31"/>
      <c r="U10" s="34" t="s">
        <v>20</v>
      </c>
      <c r="V10" s="16">
        <f>T23</f>
        <v>0</v>
      </c>
      <c r="W10" s="51"/>
      <c r="X10" s="52"/>
      <c r="Y10" s="52"/>
      <c r="Z10" s="52"/>
    </row>
    <row r="11" spans="2:27" ht="16" thickBot="1" x14ac:dyDescent="0.4">
      <c r="D11" s="3"/>
      <c r="E11" s="3"/>
      <c r="F11" s="3"/>
      <c r="G11" s="3"/>
      <c r="H11" s="3"/>
      <c r="I11" s="3"/>
      <c r="J11" s="3"/>
      <c r="K11" s="3"/>
      <c r="L11" s="3"/>
      <c r="M11" s="3"/>
      <c r="N11" s="31"/>
      <c r="R11" s="3"/>
      <c r="S11" s="3"/>
      <c r="T11" s="3"/>
      <c r="U11" s="3"/>
      <c r="V11" s="3"/>
      <c r="W11" s="3"/>
      <c r="X11" s="3"/>
      <c r="Y11" s="3"/>
      <c r="Z11" s="3"/>
      <c r="AA11" s="3"/>
    </row>
    <row r="12" spans="2:27" ht="9.75" customHeight="1" x14ac:dyDescent="0.35">
      <c r="N12" s="31"/>
    </row>
    <row r="13" spans="2:27" ht="61.5" customHeight="1" x14ac:dyDescent="0.35">
      <c r="D13" s="359" t="s">
        <v>473</v>
      </c>
      <c r="E13" s="359"/>
      <c r="F13" s="359"/>
      <c r="G13" s="359"/>
      <c r="H13" s="359"/>
      <c r="I13" s="359"/>
      <c r="J13" s="359"/>
      <c r="K13" s="359"/>
      <c r="L13" s="359"/>
      <c r="M13" s="359"/>
      <c r="N13" s="31"/>
      <c r="R13" s="359" t="s">
        <v>473</v>
      </c>
      <c r="S13" s="359"/>
      <c r="T13" s="359"/>
      <c r="U13" s="359"/>
      <c r="V13" s="359"/>
      <c r="W13" s="359"/>
      <c r="X13" s="359"/>
      <c r="Y13" s="359"/>
      <c r="Z13" s="359"/>
      <c r="AA13" s="359"/>
    </row>
    <row r="14" spans="2:27" s="7" customFormat="1" ht="51" customHeight="1" x14ac:dyDescent="0.35">
      <c r="B14" s="22"/>
      <c r="C14" s="19"/>
      <c r="D14" s="359" t="s">
        <v>474</v>
      </c>
      <c r="E14" s="359"/>
      <c r="F14" s="359"/>
      <c r="G14" s="359"/>
      <c r="H14" s="359"/>
      <c r="I14" s="359"/>
      <c r="J14" s="359"/>
      <c r="K14" s="359"/>
      <c r="L14" s="359"/>
      <c r="M14" s="359"/>
      <c r="N14" s="32"/>
      <c r="O14" s="22"/>
      <c r="P14" s="19"/>
      <c r="Q14" s="22"/>
      <c r="R14" s="359" t="s">
        <v>474</v>
      </c>
      <c r="S14" s="359"/>
      <c r="T14" s="359"/>
      <c r="U14" s="359"/>
      <c r="V14" s="359"/>
      <c r="W14" s="359"/>
      <c r="X14" s="359"/>
      <c r="Y14" s="359"/>
      <c r="Z14" s="359"/>
      <c r="AA14" s="359"/>
    </row>
    <row r="15" spans="2:27" ht="36.75" customHeight="1" x14ac:dyDescent="0.35">
      <c r="D15" s="112"/>
      <c r="E15" s="214" t="s">
        <v>410</v>
      </c>
      <c r="F15" s="359" t="s">
        <v>414</v>
      </c>
      <c r="G15" s="359"/>
      <c r="H15" s="359"/>
      <c r="I15" s="359"/>
      <c r="J15" s="359"/>
      <c r="K15" s="359"/>
      <c r="L15" s="359"/>
      <c r="M15" s="359"/>
      <c r="N15" s="31"/>
      <c r="R15" s="112"/>
      <c r="S15" s="214" t="s">
        <v>410</v>
      </c>
      <c r="T15" s="359" t="s">
        <v>414</v>
      </c>
      <c r="U15" s="359"/>
      <c r="V15" s="359"/>
      <c r="W15" s="359"/>
      <c r="X15" s="359"/>
      <c r="Y15" s="359"/>
      <c r="Z15" s="359"/>
      <c r="AA15" s="359"/>
    </row>
    <row r="16" spans="2:27" ht="25.5" customHeight="1" x14ac:dyDescent="0.35">
      <c r="D16" s="112"/>
      <c r="E16" s="214" t="s">
        <v>410</v>
      </c>
      <c r="F16" s="359" t="s">
        <v>411</v>
      </c>
      <c r="G16" s="359"/>
      <c r="H16" s="359"/>
      <c r="I16" s="359"/>
      <c r="J16" s="359"/>
      <c r="K16" s="359"/>
      <c r="L16" s="359"/>
      <c r="M16" s="180"/>
      <c r="N16" s="31"/>
      <c r="R16" s="112"/>
      <c r="S16" s="214" t="s">
        <v>410</v>
      </c>
      <c r="T16" s="359" t="s">
        <v>411</v>
      </c>
      <c r="U16" s="359"/>
      <c r="V16" s="359"/>
      <c r="W16" s="359"/>
      <c r="X16" s="359"/>
      <c r="Y16" s="359"/>
      <c r="Z16" s="359"/>
      <c r="AA16" s="180"/>
    </row>
    <row r="17" spans="2:27" ht="33.75" customHeight="1" x14ac:dyDescent="0.35">
      <c r="D17" s="112"/>
      <c r="E17" s="214" t="s">
        <v>410</v>
      </c>
      <c r="F17" s="359" t="s">
        <v>415</v>
      </c>
      <c r="G17" s="359"/>
      <c r="H17" s="359"/>
      <c r="I17" s="359"/>
      <c r="J17" s="359"/>
      <c r="K17" s="359"/>
      <c r="L17" s="359"/>
      <c r="M17" s="180"/>
      <c r="N17" s="31"/>
      <c r="R17" s="112"/>
      <c r="S17" s="214" t="s">
        <v>410</v>
      </c>
      <c r="T17" s="359" t="s">
        <v>415</v>
      </c>
      <c r="U17" s="359"/>
      <c r="V17" s="359"/>
      <c r="W17" s="359"/>
      <c r="X17" s="359"/>
      <c r="Y17" s="359"/>
      <c r="Z17" s="359"/>
      <c r="AA17" s="180"/>
    </row>
    <row r="18" spans="2:27" ht="21" customHeight="1" x14ac:dyDescent="0.35">
      <c r="F18" s="7"/>
      <c r="N18" s="31"/>
      <c r="T18" s="7"/>
    </row>
    <row r="19" spans="2:27" ht="46.5" customHeight="1" thickBot="1" x14ac:dyDescent="0.4">
      <c r="B19" s="114"/>
      <c r="D19" s="391" t="s">
        <v>465</v>
      </c>
      <c r="E19" s="391"/>
      <c r="F19" s="391"/>
      <c r="G19" s="391"/>
      <c r="H19" s="391"/>
      <c r="I19" s="391"/>
      <c r="J19" s="391"/>
      <c r="K19" s="391"/>
      <c r="L19" s="391"/>
      <c r="M19" s="391"/>
      <c r="O19" s="114"/>
      <c r="Q19" s="1"/>
      <c r="R19" s="391" t="s">
        <v>465</v>
      </c>
      <c r="S19" s="391"/>
      <c r="T19" s="391"/>
      <c r="U19" s="391"/>
      <c r="V19" s="391"/>
      <c r="W19" s="391"/>
      <c r="X19" s="391"/>
      <c r="Y19" s="391"/>
      <c r="Z19" s="391"/>
      <c r="AA19" s="391"/>
    </row>
    <row r="20" spans="2:27" ht="62" customHeight="1" x14ac:dyDescent="0.35">
      <c r="D20" s="285" t="s">
        <v>475</v>
      </c>
      <c r="E20" s="285"/>
      <c r="F20" s="285"/>
      <c r="G20" s="285"/>
      <c r="H20" s="285"/>
      <c r="I20" s="285"/>
      <c r="J20" s="285"/>
      <c r="K20" s="285"/>
      <c r="L20" s="285"/>
      <c r="M20" s="285"/>
      <c r="N20" s="31"/>
      <c r="R20" s="285" t="s">
        <v>480</v>
      </c>
      <c r="S20" s="285"/>
      <c r="T20" s="285"/>
      <c r="U20" s="285"/>
      <c r="V20" s="285"/>
      <c r="W20" s="285"/>
      <c r="X20" s="285"/>
      <c r="Y20" s="285"/>
      <c r="Z20" s="285"/>
      <c r="AA20" s="285"/>
    </row>
    <row r="21" spans="2:27" ht="10" customHeight="1" x14ac:dyDescent="0.35">
      <c r="D21" s="180"/>
      <c r="E21" s="180"/>
      <c r="F21" s="180"/>
      <c r="G21" s="180"/>
      <c r="H21" s="180"/>
      <c r="I21" s="180"/>
      <c r="J21" s="180"/>
      <c r="K21" s="180"/>
      <c r="L21" s="180"/>
      <c r="M21" s="180"/>
      <c r="N21" s="31"/>
      <c r="R21" s="180"/>
      <c r="S21" s="180"/>
      <c r="T21" s="180"/>
      <c r="U21" s="180"/>
      <c r="V21" s="180"/>
      <c r="W21" s="180"/>
      <c r="X21" s="180"/>
      <c r="Y21" s="180"/>
      <c r="Z21" s="180"/>
      <c r="AA21" s="180"/>
    </row>
    <row r="22" spans="2:27" x14ac:dyDescent="0.35">
      <c r="B22" s="21" t="s">
        <v>477</v>
      </c>
      <c r="C22" s="114">
        <v>10</v>
      </c>
      <c r="E22" s="92"/>
      <c r="F22" s="213" t="s">
        <v>347</v>
      </c>
      <c r="G22" s="6" t="s">
        <v>476</v>
      </c>
      <c r="H22" s="103"/>
      <c r="I22" s="103"/>
      <c r="J22" s="103"/>
      <c r="K22" s="103"/>
      <c r="L22" s="103"/>
      <c r="M22" s="103"/>
      <c r="N22" s="31"/>
      <c r="P22" s="21"/>
      <c r="Q22" s="114"/>
      <c r="S22" s="92"/>
      <c r="V22" s="103"/>
      <c r="W22" s="103"/>
      <c r="X22" s="103"/>
      <c r="Y22" s="103"/>
      <c r="Z22" s="103"/>
      <c r="AA22" s="103"/>
    </row>
    <row r="23" spans="2:27" ht="40.5" customHeight="1" x14ac:dyDescent="0.35">
      <c r="B23" s="21" t="s">
        <v>478</v>
      </c>
      <c r="C23" s="114">
        <v>0</v>
      </c>
      <c r="D23" s="7"/>
      <c r="E23" s="6"/>
      <c r="F23" s="96">
        <f>IFERROR(VLOOKUP(G23,B22:C23,2,FALSE),0)</f>
        <v>0</v>
      </c>
      <c r="G23" s="392"/>
      <c r="H23" s="392"/>
      <c r="I23" s="392"/>
      <c r="J23" s="392"/>
      <c r="K23" s="392"/>
      <c r="L23" s="103"/>
      <c r="M23" s="103"/>
      <c r="N23" s="31"/>
      <c r="P23" s="21"/>
      <c r="Q23" s="114"/>
      <c r="R23" s="7"/>
      <c r="S23" s="6"/>
      <c r="T23" s="18"/>
      <c r="U23" s="6" t="s">
        <v>479</v>
      </c>
      <c r="V23" s="103"/>
    </row>
    <row r="24" spans="2:27" s="7" customFormat="1" ht="15.5" customHeight="1" x14ac:dyDescent="0.35">
      <c r="B24" s="22"/>
      <c r="C24" s="19"/>
      <c r="N24" s="32"/>
      <c r="O24" s="22"/>
      <c r="P24" s="19"/>
      <c r="Q24" s="22"/>
    </row>
    <row r="25" spans="2:27" ht="48.75" customHeight="1" x14ac:dyDescent="0.35">
      <c r="D25" s="385"/>
      <c r="E25" s="385"/>
      <c r="F25" s="385"/>
      <c r="G25" s="385"/>
      <c r="H25" s="385"/>
      <c r="I25" s="385"/>
      <c r="J25" s="385"/>
      <c r="K25" s="385"/>
      <c r="L25" s="385"/>
      <c r="M25" s="385"/>
      <c r="N25" s="31"/>
      <c r="R25" s="385"/>
      <c r="S25" s="385"/>
      <c r="T25" s="385"/>
      <c r="U25" s="385"/>
      <c r="V25" s="385"/>
      <c r="W25" s="385"/>
      <c r="X25" s="385"/>
      <c r="Y25" s="385"/>
      <c r="Z25" s="385"/>
      <c r="AA25" s="385"/>
    </row>
    <row r="26" spans="2:27" s="7" customFormat="1" ht="62.25" customHeight="1" x14ac:dyDescent="0.35">
      <c r="B26" s="22"/>
      <c r="C26" s="19"/>
      <c r="D26" s="385"/>
      <c r="E26" s="385"/>
      <c r="F26" s="385"/>
      <c r="G26" s="385"/>
      <c r="H26" s="385"/>
      <c r="I26" s="385"/>
      <c r="J26" s="385"/>
      <c r="K26" s="385"/>
      <c r="L26" s="385"/>
      <c r="M26" s="385"/>
      <c r="N26" s="32"/>
      <c r="O26" s="22"/>
      <c r="P26" s="19"/>
      <c r="Q26" s="22"/>
      <c r="R26" s="385"/>
      <c r="S26" s="385"/>
      <c r="T26" s="385"/>
      <c r="U26" s="385"/>
      <c r="V26" s="385"/>
      <c r="W26" s="385"/>
      <c r="X26" s="385"/>
      <c r="Y26" s="385"/>
      <c r="Z26" s="385"/>
      <c r="AA26" s="385"/>
    </row>
    <row r="27" spans="2:27" s="7" customFormat="1" x14ac:dyDescent="0.35">
      <c r="B27" s="22"/>
      <c r="C27" s="19"/>
      <c r="O27" s="22"/>
      <c r="P27" s="19"/>
      <c r="Q27" s="22"/>
    </row>
    <row r="28" spans="2:27" s="7" customFormat="1" x14ac:dyDescent="0.35">
      <c r="B28" s="22"/>
      <c r="C28" s="19"/>
      <c r="O28" s="22"/>
      <c r="P28" s="19"/>
      <c r="Q28" s="22"/>
    </row>
    <row r="29" spans="2:27" s="7" customFormat="1" x14ac:dyDescent="0.35">
      <c r="B29" s="22"/>
      <c r="C29" s="19"/>
      <c r="O29" s="22"/>
      <c r="P29" s="19"/>
      <c r="Q29" s="22"/>
    </row>
    <row r="31" spans="2:27" x14ac:dyDescent="0.35">
      <c r="D31" s="8"/>
      <c r="E31" s="8"/>
      <c r="F31" s="6"/>
      <c r="R31" s="8"/>
      <c r="S31" s="8"/>
      <c r="T31" s="6"/>
    </row>
  </sheetData>
  <sheetProtection algorithmName="SHA-512" hashValue="C7nvOtmy86VR7oAGFBDbrno4K/27raIwmT8xJgrjkv5zyNK/wEr2yvqJ0yqzBEGPT/0MNfU1do+ETVz0VXKfrw==" saltValue="DiYK5B7D8iubw+nNWrs0Zg==" spinCount="100000" sheet="1" selectLockedCells="1"/>
  <dataConsolidate/>
  <mergeCells count="27">
    <mergeCell ref="D14:M14"/>
    <mergeCell ref="D25:M25"/>
    <mergeCell ref="R25:AA25"/>
    <mergeCell ref="R26:AA26"/>
    <mergeCell ref="D26:M26"/>
    <mergeCell ref="F15:M15"/>
    <mergeCell ref="F16:L16"/>
    <mergeCell ref="F17:L17"/>
    <mergeCell ref="D20:M20"/>
    <mergeCell ref="G23:K23"/>
    <mergeCell ref="D19:M19"/>
    <mergeCell ref="R14:AA14"/>
    <mergeCell ref="R2:AA2"/>
    <mergeCell ref="R3:AA3"/>
    <mergeCell ref="V6:Z6"/>
    <mergeCell ref="R13:AA13"/>
    <mergeCell ref="D2:M2"/>
    <mergeCell ref="D3:M3"/>
    <mergeCell ref="H6:L6"/>
    <mergeCell ref="D13:M13"/>
    <mergeCell ref="H8:J8"/>
    <mergeCell ref="V8:X8"/>
    <mergeCell ref="T15:AA15"/>
    <mergeCell ref="T16:Z16"/>
    <mergeCell ref="R19:AA19"/>
    <mergeCell ref="T17:Z17"/>
    <mergeCell ref="R20:AA20"/>
  </mergeCells>
  <dataValidations count="2">
    <dataValidation type="list" allowBlank="1" showInputMessage="1" showErrorMessage="1" sqref="G23:K23" xr:uid="{4017E4FB-C700-4B99-A8FA-7613B7DF062B}">
      <formula1>$B$21:$B$23</formula1>
    </dataValidation>
    <dataValidation type="list" allowBlank="1" showInputMessage="1" showErrorMessage="1" sqref="T23" xr:uid="{50B0ED92-BC71-4EBC-808F-D43162E002B2}">
      <formula1>"0,1,2,3,4,5,6,7,8,9,10"</formula1>
    </dataValidation>
  </dataValidations>
  <pageMargins left="0.7" right="0.7" top="0.75" bottom="0.75" header="0.3" footer="0.3"/>
  <pageSetup scale="71" orientation="portrait" r:id="rId1"/>
  <headerFooter>
    <oddFooter>&amp;CTab: &amp;A&amp;RPrint Date: &amp;D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ECBD1-4B83-4153-BF6C-3D1A7C88D9D0}">
  <dimension ref="B1:AB37"/>
  <sheetViews>
    <sheetView showGridLines="0" view="pageBreakPreview" zoomScaleNormal="100" zoomScaleSheetLayoutView="100" workbookViewId="0">
      <selection activeCell="H23" sqref="H23:M23"/>
    </sheetView>
  </sheetViews>
  <sheetFormatPr defaultColWidth="9.1796875" defaultRowHeight="15.5" x14ac:dyDescent="0.35"/>
  <cols>
    <col min="1" max="1" width="3.54296875" style="1" customWidth="1"/>
    <col min="2" max="2" width="9.1796875" style="1" hidden="1" customWidth="1"/>
    <col min="3" max="3" width="9.1796875" style="21" hidden="1" customWidth="1"/>
    <col min="4" max="4" width="9.1796875" style="19" hidden="1" customWidth="1"/>
    <col min="5" max="6" width="4.81640625" style="1" customWidth="1"/>
    <col min="7" max="14" width="12.453125" style="1" customWidth="1"/>
    <col min="15" max="15" width="3.54296875" style="1" hidden="1" customWidth="1"/>
    <col min="16" max="16" width="11.54296875" style="1" customWidth="1"/>
    <col min="17" max="17" width="9.1796875" style="21" hidden="1" customWidth="1"/>
    <col min="18" max="18" width="9.1796875" style="19" hidden="1" customWidth="1"/>
    <col min="19" max="20" width="4.81640625" style="1" customWidth="1"/>
    <col min="21" max="28" width="12.453125" style="1" customWidth="1"/>
    <col min="29" max="29" width="9.1796875" style="1" customWidth="1"/>
    <col min="30" max="16384" width="9.1796875" style="1"/>
  </cols>
  <sheetData>
    <row r="1" spans="3:28" x14ac:dyDescent="0.35">
      <c r="P1" s="31"/>
    </row>
    <row r="2" spans="3:28" x14ac:dyDescent="0.35">
      <c r="E2" s="273" t="s">
        <v>482</v>
      </c>
      <c r="F2" s="273"/>
      <c r="G2" s="273"/>
      <c r="H2" s="273"/>
      <c r="I2" s="273"/>
      <c r="J2" s="273"/>
      <c r="K2" s="273"/>
      <c r="L2" s="273"/>
      <c r="M2" s="273"/>
      <c r="N2" s="273"/>
      <c r="O2" s="120"/>
      <c r="P2" s="31"/>
      <c r="S2" s="273" t="str">
        <f>E2</f>
        <v>Scoring - People with Lived Experience Included in Project Design Certification</v>
      </c>
      <c r="T2" s="273"/>
      <c r="U2" s="273"/>
      <c r="V2" s="273"/>
      <c r="W2" s="273"/>
      <c r="X2" s="273"/>
      <c r="Y2" s="273"/>
      <c r="Z2" s="273"/>
      <c r="AA2" s="273"/>
      <c r="AB2" s="273"/>
    </row>
    <row r="3" spans="3:28" ht="16" thickBot="1" x14ac:dyDescent="0.4">
      <c r="E3" s="274" t="s">
        <v>26</v>
      </c>
      <c r="F3" s="274"/>
      <c r="G3" s="274"/>
      <c r="H3" s="274"/>
      <c r="I3" s="274"/>
      <c r="J3" s="274"/>
      <c r="K3" s="274"/>
      <c r="L3" s="274"/>
      <c r="M3" s="274"/>
      <c r="N3" s="274"/>
      <c r="O3" s="2"/>
      <c r="P3" s="31"/>
      <c r="S3" s="274" t="s">
        <v>27</v>
      </c>
      <c r="T3" s="274"/>
      <c r="U3" s="274"/>
      <c r="V3" s="274"/>
      <c r="W3" s="274"/>
      <c r="X3" s="274"/>
      <c r="Y3" s="274"/>
      <c r="Z3" s="274"/>
      <c r="AA3" s="274"/>
      <c r="AB3" s="274"/>
    </row>
    <row r="4" spans="3:28" x14ac:dyDescent="0.35">
      <c r="E4" s="2"/>
      <c r="F4" s="2"/>
      <c r="G4" s="2"/>
      <c r="H4" s="2"/>
      <c r="I4" s="2"/>
      <c r="J4" s="2"/>
      <c r="K4" s="2"/>
      <c r="L4" s="2"/>
      <c r="M4" s="2"/>
      <c r="N4" s="2"/>
      <c r="O4" s="2"/>
      <c r="P4" s="31"/>
      <c r="S4" s="2"/>
      <c r="T4" s="2"/>
      <c r="U4" s="2"/>
      <c r="V4" s="2"/>
      <c r="W4" s="2"/>
      <c r="X4" s="2"/>
      <c r="Y4" s="2"/>
      <c r="Z4" s="2"/>
      <c r="AA4" s="2"/>
      <c r="AB4" s="2"/>
    </row>
    <row r="5" spans="3:28" x14ac:dyDescent="0.35">
      <c r="E5" s="2"/>
      <c r="F5" s="2"/>
      <c r="H5" s="34" t="s">
        <v>0</v>
      </c>
      <c r="I5" s="14" t="str">
        <f>IF('Scoring Summary'!$E$5="","",'Scoring Summary'!$E$5)</f>
        <v/>
      </c>
      <c r="J5" s="52"/>
      <c r="K5" s="52"/>
      <c r="L5" s="52"/>
      <c r="M5" s="52"/>
      <c r="N5" s="2"/>
      <c r="O5" s="2"/>
      <c r="P5" s="31"/>
      <c r="S5" s="2"/>
      <c r="T5" s="2"/>
      <c r="V5" s="34" t="s">
        <v>0</v>
      </c>
      <c r="W5" s="14" t="str">
        <f>IF('Scoring Summary'!$E$5="","",'Scoring Summary'!$E$5)</f>
        <v/>
      </c>
      <c r="X5" s="52"/>
      <c r="Y5" s="52"/>
      <c r="Z5" s="52"/>
      <c r="AA5" s="52"/>
      <c r="AB5" s="2"/>
    </row>
    <row r="6" spans="3:28" x14ac:dyDescent="0.35">
      <c r="H6" s="34" t="s">
        <v>1</v>
      </c>
      <c r="I6" s="299" t="str">
        <f>IF('Scoring Summary'!E6="","",'Scoring Summary'!E6)</f>
        <v/>
      </c>
      <c r="J6" s="300"/>
      <c r="K6" s="300"/>
      <c r="L6" s="300"/>
      <c r="M6" s="301"/>
      <c r="P6" s="31"/>
      <c r="V6" s="34" t="s">
        <v>1</v>
      </c>
      <c r="W6" s="299" t="str">
        <f>IF('Scoring Summary'!E6="","",'Scoring Summary'!E6)</f>
        <v/>
      </c>
      <c r="X6" s="300"/>
      <c r="Y6" s="300"/>
      <c r="Z6" s="300"/>
      <c r="AA6" s="301"/>
    </row>
    <row r="7" spans="3:28" x14ac:dyDescent="0.35">
      <c r="H7" s="34"/>
      <c r="I7" s="17"/>
      <c r="J7" s="17"/>
      <c r="K7" s="52"/>
      <c r="L7" s="52"/>
      <c r="M7" s="52"/>
      <c r="P7" s="31"/>
      <c r="V7" s="34"/>
      <c r="W7" s="17"/>
      <c r="X7" s="17"/>
      <c r="Y7" s="52"/>
      <c r="Z7" s="52"/>
      <c r="AA7" s="52"/>
    </row>
    <row r="8" spans="3:28" x14ac:dyDescent="0.35">
      <c r="H8" s="34" t="s">
        <v>21</v>
      </c>
      <c r="I8" s="298" t="str">
        <f>IF('Scoring Summary'!E8="","",'Scoring Summary'!E8)</f>
        <v>HOME-ARP Non-Congregate Shelter</v>
      </c>
      <c r="J8" s="298"/>
      <c r="K8" s="298"/>
      <c r="L8" s="52"/>
      <c r="M8" s="52"/>
      <c r="P8" s="31"/>
      <c r="V8" s="34" t="s">
        <v>21</v>
      </c>
      <c r="W8" s="298" t="str">
        <f>IF('Scoring Summary'!E8="","",'Scoring Summary'!E8)</f>
        <v>HOME-ARP Non-Congregate Shelter</v>
      </c>
      <c r="X8" s="298"/>
      <c r="Y8" s="298"/>
      <c r="Z8" s="52"/>
      <c r="AA8" s="52"/>
    </row>
    <row r="9" spans="3:28" x14ac:dyDescent="0.35">
      <c r="H9" s="34"/>
      <c r="I9" s="51"/>
      <c r="J9" s="51"/>
      <c r="K9" s="52"/>
      <c r="L9" s="52"/>
      <c r="M9" s="52"/>
      <c r="P9" s="31"/>
      <c r="V9" s="34"/>
      <c r="W9" s="51"/>
      <c r="X9" s="51"/>
      <c r="Y9" s="52"/>
      <c r="Z9" s="52"/>
      <c r="AA9" s="52"/>
    </row>
    <row r="10" spans="3:28" x14ac:dyDescent="0.35">
      <c r="H10" s="34" t="s">
        <v>19</v>
      </c>
      <c r="I10" s="16">
        <f>G23</f>
        <v>0</v>
      </c>
      <c r="J10" s="51"/>
      <c r="K10" s="52"/>
      <c r="L10" s="52"/>
      <c r="M10" s="52"/>
      <c r="P10" s="31"/>
      <c r="V10" s="34" t="s">
        <v>20</v>
      </c>
      <c r="W10" s="16">
        <f>U23</f>
        <v>0</v>
      </c>
      <c r="X10" s="51"/>
      <c r="Y10" s="52"/>
      <c r="Z10" s="52"/>
      <c r="AA10" s="52"/>
    </row>
    <row r="11" spans="3:28" ht="16" thickBot="1" x14ac:dyDescent="0.4">
      <c r="E11" s="3"/>
      <c r="F11" s="3"/>
      <c r="G11" s="3"/>
      <c r="H11" s="3"/>
      <c r="I11" s="3"/>
      <c r="J11" s="3"/>
      <c r="K11" s="3"/>
      <c r="L11" s="3"/>
      <c r="M11" s="3"/>
      <c r="N11" s="3"/>
      <c r="P11" s="31"/>
      <c r="S11" s="3"/>
      <c r="T11" s="3"/>
      <c r="U11" s="3"/>
      <c r="V11" s="3"/>
      <c r="W11" s="3"/>
      <c r="X11" s="3"/>
      <c r="Y11" s="3"/>
      <c r="Z11" s="3"/>
      <c r="AA11" s="3"/>
      <c r="AB11" s="3"/>
    </row>
    <row r="12" spans="3:28" ht="9.75" customHeight="1" x14ac:dyDescent="0.35">
      <c r="P12" s="31"/>
    </row>
    <row r="13" spans="3:28" ht="27" customHeight="1" x14ac:dyDescent="0.35">
      <c r="E13" s="285" t="s">
        <v>483</v>
      </c>
      <c r="F13" s="285"/>
      <c r="G13" s="285"/>
      <c r="H13" s="285"/>
      <c r="I13" s="285"/>
      <c r="J13" s="285"/>
      <c r="K13" s="285"/>
      <c r="L13" s="285"/>
      <c r="M13" s="285"/>
      <c r="N13" s="285"/>
      <c r="O13" s="112"/>
      <c r="P13" s="31"/>
      <c r="S13" s="285" t="s">
        <v>483</v>
      </c>
      <c r="T13" s="285"/>
      <c r="U13" s="285"/>
      <c r="V13" s="285"/>
      <c r="W13" s="285"/>
      <c r="X13" s="285"/>
      <c r="Y13" s="285"/>
      <c r="Z13" s="285"/>
      <c r="AA13" s="285"/>
      <c r="AB13" s="285"/>
    </row>
    <row r="14" spans="3:28" ht="37.5" customHeight="1" x14ac:dyDescent="0.35">
      <c r="D14" s="114" t="s">
        <v>2</v>
      </c>
      <c r="E14" s="359" t="s">
        <v>412</v>
      </c>
      <c r="F14" s="359"/>
      <c r="G14" s="359"/>
      <c r="H14" s="359"/>
      <c r="I14" s="359"/>
      <c r="J14" s="359"/>
      <c r="K14" s="359"/>
      <c r="L14" s="359"/>
      <c r="M14" s="359"/>
      <c r="N14" s="359"/>
      <c r="P14" s="31"/>
      <c r="R14" s="114" t="s">
        <v>2</v>
      </c>
      <c r="S14" s="359" t="s">
        <v>412</v>
      </c>
      <c r="T14" s="359"/>
      <c r="U14" s="359"/>
      <c r="V14" s="359"/>
      <c r="W14" s="359"/>
      <c r="X14" s="359"/>
      <c r="Y14" s="359"/>
      <c r="Z14" s="359"/>
      <c r="AA14" s="359"/>
      <c r="AB14" s="359"/>
    </row>
    <row r="15" spans="3:28" ht="39.5" customHeight="1" x14ac:dyDescent="0.35">
      <c r="E15" s="112"/>
      <c r="F15" s="205" t="s">
        <v>410</v>
      </c>
      <c r="G15" s="359" t="s">
        <v>413</v>
      </c>
      <c r="H15" s="359"/>
      <c r="I15" s="359"/>
      <c r="J15" s="359"/>
      <c r="K15" s="359"/>
      <c r="L15" s="359"/>
      <c r="M15" s="359"/>
      <c r="N15" s="359"/>
      <c r="O15" s="120"/>
      <c r="P15" s="31"/>
      <c r="S15" s="112"/>
      <c r="T15" s="205" t="s">
        <v>410</v>
      </c>
      <c r="U15" s="359" t="s">
        <v>413</v>
      </c>
      <c r="V15" s="359"/>
      <c r="W15" s="359"/>
      <c r="X15" s="359"/>
      <c r="Y15" s="359"/>
      <c r="Z15" s="359"/>
      <c r="AA15" s="359"/>
      <c r="AB15" s="359"/>
    </row>
    <row r="16" spans="3:28" ht="39.5" customHeight="1" x14ac:dyDescent="0.35">
      <c r="C16" s="215"/>
      <c r="D16" s="47"/>
      <c r="E16" s="112"/>
      <c r="F16" s="205" t="s">
        <v>410</v>
      </c>
      <c r="G16" s="359" t="s">
        <v>416</v>
      </c>
      <c r="H16" s="359"/>
      <c r="I16" s="359"/>
      <c r="J16" s="359"/>
      <c r="K16" s="359"/>
      <c r="L16" s="359"/>
      <c r="M16" s="359"/>
      <c r="N16" s="180"/>
      <c r="O16" s="6"/>
      <c r="P16" s="31"/>
      <c r="Q16" s="215"/>
      <c r="R16" s="47"/>
      <c r="S16" s="112"/>
      <c r="T16" s="205" t="s">
        <v>410</v>
      </c>
      <c r="U16" s="359" t="s">
        <v>416</v>
      </c>
      <c r="V16" s="359"/>
      <c r="W16" s="359"/>
      <c r="X16" s="359"/>
      <c r="Y16" s="359"/>
      <c r="Z16" s="359"/>
      <c r="AA16" s="359"/>
      <c r="AB16" s="180"/>
    </row>
    <row r="17" spans="3:28" ht="39.5" customHeight="1" x14ac:dyDescent="0.35">
      <c r="C17" s="19"/>
      <c r="D17" s="216"/>
      <c r="E17" s="112"/>
      <c r="F17" s="205" t="s">
        <v>410</v>
      </c>
      <c r="G17" s="359" t="s">
        <v>417</v>
      </c>
      <c r="H17" s="359"/>
      <c r="I17" s="359"/>
      <c r="J17" s="359"/>
      <c r="K17" s="359"/>
      <c r="L17" s="359"/>
      <c r="M17" s="359"/>
      <c r="N17" s="180"/>
      <c r="O17" s="49"/>
      <c r="Q17" s="19"/>
      <c r="R17" s="216"/>
      <c r="S17" s="112"/>
      <c r="T17" s="205" t="s">
        <v>410</v>
      </c>
      <c r="U17" s="359" t="s">
        <v>417</v>
      </c>
      <c r="V17" s="359"/>
      <c r="W17" s="359"/>
      <c r="X17" s="359"/>
      <c r="Y17" s="359"/>
      <c r="Z17" s="359"/>
      <c r="AA17" s="359"/>
      <c r="AB17" s="180"/>
    </row>
    <row r="18" spans="3:28" ht="39.5" customHeight="1" x14ac:dyDescent="0.35">
      <c r="F18" s="205" t="s">
        <v>410</v>
      </c>
      <c r="G18" s="359" t="s">
        <v>418</v>
      </c>
      <c r="H18" s="359"/>
      <c r="I18" s="359"/>
      <c r="J18" s="359"/>
      <c r="K18" s="359"/>
      <c r="L18" s="359"/>
      <c r="M18" s="359"/>
      <c r="P18" s="31"/>
      <c r="T18" s="205" t="s">
        <v>410</v>
      </c>
      <c r="U18" s="359" t="s">
        <v>418</v>
      </c>
      <c r="V18" s="359"/>
      <c r="W18" s="359"/>
      <c r="X18" s="359"/>
      <c r="Y18" s="359"/>
      <c r="Z18" s="359"/>
      <c r="AA18" s="359"/>
    </row>
    <row r="19" spans="3:28" ht="13.5" customHeight="1" x14ac:dyDescent="0.35">
      <c r="G19" s="7"/>
      <c r="P19" s="31"/>
      <c r="U19" s="7"/>
    </row>
    <row r="20" spans="3:28" ht="49" customHeight="1" thickBot="1" x14ac:dyDescent="0.4">
      <c r="C20" s="114"/>
      <c r="D20" s="114"/>
      <c r="E20" s="391" t="s">
        <v>465</v>
      </c>
      <c r="F20" s="391"/>
      <c r="G20" s="391"/>
      <c r="H20" s="391"/>
      <c r="I20" s="391"/>
      <c r="J20" s="391"/>
      <c r="K20" s="391"/>
      <c r="L20" s="391"/>
      <c r="M20" s="391"/>
      <c r="N20" s="391"/>
      <c r="P20" s="114"/>
      <c r="Q20" s="114"/>
      <c r="R20" s="1"/>
      <c r="S20" s="391" t="s">
        <v>465</v>
      </c>
      <c r="T20" s="391"/>
      <c r="U20" s="391"/>
      <c r="V20" s="391"/>
      <c r="W20" s="391"/>
      <c r="X20" s="391"/>
      <c r="Y20" s="391"/>
      <c r="Z20" s="391"/>
      <c r="AA20" s="391"/>
      <c r="AB20" s="391"/>
    </row>
    <row r="21" spans="3:28" ht="59.5" customHeight="1" x14ac:dyDescent="0.35">
      <c r="D21" s="114"/>
      <c r="E21" s="399" t="s">
        <v>475</v>
      </c>
      <c r="F21" s="399"/>
      <c r="G21" s="399"/>
      <c r="H21" s="399"/>
      <c r="I21" s="399"/>
      <c r="J21" s="399"/>
      <c r="K21" s="399"/>
      <c r="L21" s="399"/>
      <c r="M21" s="399"/>
      <c r="N21" s="399"/>
      <c r="O21" s="31"/>
      <c r="P21" s="21"/>
      <c r="Q21" s="114"/>
      <c r="R21" s="21"/>
      <c r="S21" s="400" t="s">
        <v>486</v>
      </c>
      <c r="T21" s="400"/>
      <c r="U21" s="400"/>
      <c r="V21" s="400"/>
      <c r="W21" s="400"/>
      <c r="X21" s="400"/>
      <c r="Y21" s="400"/>
      <c r="Z21" s="400"/>
      <c r="AA21" s="400"/>
      <c r="AB21" s="400"/>
    </row>
    <row r="22" spans="3:28" ht="33.5" customHeight="1" x14ac:dyDescent="0.35">
      <c r="C22" s="21" t="s">
        <v>484</v>
      </c>
      <c r="D22" s="114">
        <v>5</v>
      </c>
      <c r="F22" s="92"/>
      <c r="G22" s="213" t="s">
        <v>347</v>
      </c>
      <c r="H22" s="6" t="s">
        <v>476</v>
      </c>
      <c r="I22" s="103"/>
      <c r="J22" s="103"/>
      <c r="K22" s="103"/>
      <c r="L22" s="103"/>
      <c r="M22" s="103"/>
      <c r="N22" s="103"/>
      <c r="O22" s="31"/>
      <c r="P22" s="21"/>
      <c r="R22" s="114"/>
      <c r="T22" s="92"/>
      <c r="W22" s="103"/>
      <c r="X22" s="103"/>
      <c r="Y22" s="103"/>
      <c r="Z22" s="103"/>
      <c r="AA22" s="103"/>
      <c r="AB22" s="103"/>
    </row>
    <row r="23" spans="3:28" s="7" customFormat="1" ht="34.5" customHeight="1" x14ac:dyDescent="0.35">
      <c r="C23" s="21" t="s">
        <v>485</v>
      </c>
      <c r="D23" s="114">
        <v>0</v>
      </c>
      <c r="F23" s="6"/>
      <c r="G23" s="96">
        <f>IFERROR(VLOOKUP(H23,C22:D23,2,FALSE),0)</f>
        <v>0</v>
      </c>
      <c r="H23" s="392"/>
      <c r="I23" s="392"/>
      <c r="J23" s="392"/>
      <c r="K23" s="392"/>
      <c r="L23" s="392"/>
      <c r="M23" s="392"/>
      <c r="N23" s="103"/>
      <c r="O23" s="31"/>
      <c r="P23" s="21"/>
      <c r="Q23" s="21"/>
      <c r="R23" s="114"/>
      <c r="T23" s="6"/>
      <c r="U23" s="18"/>
      <c r="V23" s="397" t="s">
        <v>487</v>
      </c>
      <c r="W23" s="398"/>
      <c r="X23" s="398"/>
      <c r="Y23" s="398"/>
      <c r="Z23" s="398"/>
      <c r="AA23" s="398"/>
      <c r="AB23" s="92"/>
    </row>
    <row r="24" spans="3:28" x14ac:dyDescent="0.35">
      <c r="G24" s="7"/>
      <c r="P24" s="31"/>
      <c r="U24" s="7"/>
    </row>
    <row r="25" spans="3:28" x14ac:dyDescent="0.35">
      <c r="G25" s="7"/>
      <c r="P25" s="31"/>
      <c r="U25" s="7"/>
    </row>
    <row r="27" spans="3:28" x14ac:dyDescent="0.35">
      <c r="G27" s="7"/>
      <c r="P27" s="31"/>
      <c r="U27" s="7"/>
    </row>
    <row r="28" spans="3:28" x14ac:dyDescent="0.35">
      <c r="G28" s="7"/>
      <c r="P28" s="31"/>
      <c r="U28" s="7"/>
    </row>
    <row r="29" spans="3:28" x14ac:dyDescent="0.35">
      <c r="G29" s="7"/>
      <c r="P29" s="31"/>
      <c r="U29" s="7"/>
    </row>
    <row r="30" spans="3:28" s="7" customFormat="1" x14ac:dyDescent="0.35">
      <c r="C30" s="22"/>
      <c r="D30" s="19"/>
      <c r="P30" s="32"/>
      <c r="Q30" s="22"/>
      <c r="R30" s="19"/>
    </row>
    <row r="31" spans="3:28" ht="48.75" customHeight="1" x14ac:dyDescent="0.35">
      <c r="E31" s="385"/>
      <c r="F31" s="385"/>
      <c r="G31" s="385"/>
      <c r="H31" s="385"/>
      <c r="I31" s="385"/>
      <c r="J31" s="385"/>
      <c r="K31" s="385"/>
      <c r="L31" s="385"/>
      <c r="M31" s="385"/>
      <c r="N31" s="385"/>
      <c r="O31" s="208"/>
      <c r="P31" s="31"/>
      <c r="S31" s="385"/>
      <c r="T31" s="385"/>
      <c r="U31" s="385"/>
      <c r="V31" s="385"/>
      <c r="W31" s="385"/>
      <c r="X31" s="385"/>
      <c r="Y31" s="385"/>
      <c r="Z31" s="385"/>
      <c r="AA31" s="385"/>
      <c r="AB31" s="385"/>
    </row>
    <row r="32" spans="3:28" s="7" customFormat="1" ht="62.25" customHeight="1" x14ac:dyDescent="0.35">
      <c r="C32" s="22"/>
      <c r="D32" s="19"/>
      <c r="E32" s="385"/>
      <c r="F32" s="385"/>
      <c r="G32" s="385"/>
      <c r="H32" s="385"/>
      <c r="I32" s="385"/>
      <c r="J32" s="385"/>
      <c r="K32" s="385"/>
      <c r="L32" s="385"/>
      <c r="M32" s="385"/>
      <c r="N32" s="385"/>
      <c r="O32" s="208"/>
      <c r="P32" s="32"/>
      <c r="Q32" s="22"/>
      <c r="R32" s="19"/>
      <c r="S32" s="385"/>
      <c r="T32" s="385"/>
      <c r="U32" s="385"/>
      <c r="V32" s="385"/>
      <c r="W32" s="385"/>
      <c r="X32" s="385"/>
      <c r="Y32" s="385"/>
      <c r="Z32" s="385"/>
      <c r="AA32" s="385"/>
      <c r="AB32" s="385"/>
    </row>
    <row r="33" spans="3:21" s="7" customFormat="1" x14ac:dyDescent="0.35">
      <c r="C33" s="22"/>
      <c r="D33" s="19"/>
      <c r="Q33" s="22"/>
      <c r="R33" s="19"/>
    </row>
    <row r="34" spans="3:21" s="7" customFormat="1" x14ac:dyDescent="0.35">
      <c r="C34" s="22"/>
      <c r="D34" s="19"/>
      <c r="Q34" s="22"/>
      <c r="R34" s="19"/>
    </row>
    <row r="35" spans="3:21" s="7" customFormat="1" x14ac:dyDescent="0.35">
      <c r="C35" s="22"/>
      <c r="D35" s="19"/>
      <c r="Q35" s="22"/>
      <c r="R35" s="19"/>
    </row>
    <row r="37" spans="3:21" x14ac:dyDescent="0.35">
      <c r="E37" s="8"/>
      <c r="F37" s="8"/>
      <c r="G37" s="6"/>
      <c r="S37" s="8"/>
      <c r="T37" s="8"/>
      <c r="U37" s="6"/>
    </row>
  </sheetData>
  <sheetProtection algorithmName="SHA-512" hashValue="pK4KiKoyvHtD/mnni8rpl9mPm1toGg+iMRvnjQJubdkeZJoGsiGHpneCh4W1lmTLakFdemWTk+IBMI48nYNInw==" saltValue="A/ivucDd/Ycp/3amLGYFmA==" spinCount="100000" sheet="1" selectLockedCells="1"/>
  <mergeCells count="30">
    <mergeCell ref="E31:N31"/>
    <mergeCell ref="S31:AB31"/>
    <mergeCell ref="E32:N32"/>
    <mergeCell ref="S32:AB32"/>
    <mergeCell ref="G18:M18"/>
    <mergeCell ref="E20:N20"/>
    <mergeCell ref="S20:AB20"/>
    <mergeCell ref="E21:N21"/>
    <mergeCell ref="H23:M23"/>
    <mergeCell ref="S21:AB21"/>
    <mergeCell ref="U18:AA18"/>
    <mergeCell ref="I8:K8"/>
    <mergeCell ref="W8:Y8"/>
    <mergeCell ref="E14:N14"/>
    <mergeCell ref="E2:N2"/>
    <mergeCell ref="S2:AB2"/>
    <mergeCell ref="E3:N3"/>
    <mergeCell ref="S3:AB3"/>
    <mergeCell ref="I6:M6"/>
    <mergeCell ref="W6:AA6"/>
    <mergeCell ref="V23:AA23"/>
    <mergeCell ref="G15:N15"/>
    <mergeCell ref="G16:M16"/>
    <mergeCell ref="G17:M17"/>
    <mergeCell ref="E13:N13"/>
    <mergeCell ref="S13:AB13"/>
    <mergeCell ref="S14:AB14"/>
    <mergeCell ref="U15:AB15"/>
    <mergeCell ref="U16:AA16"/>
    <mergeCell ref="U17:AA17"/>
  </mergeCells>
  <dataValidations count="2">
    <dataValidation type="list" allowBlank="1" showInputMessage="1" showErrorMessage="1" sqref="U23" xr:uid="{B57F9E66-709D-4137-B14E-217390C4D002}">
      <formula1>"0,1,2,3,4,5"</formula1>
    </dataValidation>
    <dataValidation type="list" allowBlank="1" showInputMessage="1" showErrorMessage="1" sqref="H23" xr:uid="{67EB1C69-7A57-4293-84F1-8D304FB49A34}">
      <formula1>$C$22:$C$23</formula1>
    </dataValidation>
  </dataValidations>
  <pageMargins left="0.7" right="0.7" top="0.75" bottom="0.75" header="0.3" footer="0.3"/>
  <pageSetup scale="71" orientation="portrait" r:id="rId1"/>
  <headerFooter>
    <oddFooter>&amp;CTab: &amp;A&amp;RPrint Date: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53A95-6A0F-4D5D-B4EF-A110900BC0D4}">
  <dimension ref="B1:Y31"/>
  <sheetViews>
    <sheetView showGridLines="0" view="pageBreakPreview" zoomScaleNormal="100" zoomScaleSheetLayoutView="100" workbookViewId="0">
      <selection activeCell="K26" sqref="K26"/>
    </sheetView>
  </sheetViews>
  <sheetFormatPr defaultColWidth="9.1796875" defaultRowHeight="15.5" x14ac:dyDescent="0.35"/>
  <cols>
    <col min="1" max="1" width="3.54296875" style="1" customWidth="1"/>
    <col min="2" max="2" width="6.1796875" style="114" hidden="1" customWidth="1"/>
    <col min="3" max="3" width="9.1796875" style="114" hidden="1" customWidth="1"/>
    <col min="4" max="4" width="5" style="1" customWidth="1"/>
    <col min="5" max="5" width="4.81640625" style="1" customWidth="1"/>
    <col min="6" max="12" width="12.453125" style="1" customWidth="1"/>
    <col min="13" max="13" width="3.54296875" style="1" customWidth="1"/>
    <col min="14" max="14" width="6.1796875" style="114" customWidth="1"/>
    <col min="15" max="16" width="6.1796875" style="114" hidden="1" customWidth="1"/>
    <col min="17" max="18" width="4.81640625" style="1" customWidth="1"/>
    <col min="19" max="25" width="12.453125" style="1" customWidth="1"/>
    <col min="26" max="16384" width="9.1796875" style="1"/>
  </cols>
  <sheetData>
    <row r="1" spans="4:25" x14ac:dyDescent="0.35">
      <c r="M1" s="31"/>
    </row>
    <row r="2" spans="4:25" x14ac:dyDescent="0.35">
      <c r="D2" s="273" t="s">
        <v>488</v>
      </c>
      <c r="E2" s="273"/>
      <c r="F2" s="273"/>
      <c r="G2" s="273"/>
      <c r="H2" s="273"/>
      <c r="I2" s="273"/>
      <c r="J2" s="273"/>
      <c r="K2" s="273"/>
      <c r="L2" s="273"/>
      <c r="M2" s="31"/>
      <c r="Q2" s="273" t="str">
        <f>D2</f>
        <v>Scoring - Services Offered Certification</v>
      </c>
      <c r="R2" s="273"/>
      <c r="S2" s="273"/>
      <c r="T2" s="273"/>
      <c r="U2" s="273"/>
      <c r="V2" s="273"/>
      <c r="W2" s="273"/>
      <c r="X2" s="273"/>
      <c r="Y2" s="273"/>
    </row>
    <row r="3" spans="4:25" ht="16" thickBot="1" x14ac:dyDescent="0.4">
      <c r="D3" s="274" t="s">
        <v>26</v>
      </c>
      <c r="E3" s="274"/>
      <c r="F3" s="274"/>
      <c r="G3" s="274"/>
      <c r="H3" s="274"/>
      <c r="I3" s="274"/>
      <c r="J3" s="274"/>
      <c r="K3" s="274"/>
      <c r="L3" s="274"/>
      <c r="M3" s="31"/>
      <c r="N3" s="134"/>
      <c r="Q3" s="274" t="s">
        <v>27</v>
      </c>
      <c r="R3" s="274"/>
      <c r="S3" s="274"/>
      <c r="T3" s="274"/>
      <c r="U3" s="274"/>
      <c r="V3" s="274"/>
      <c r="W3" s="274"/>
      <c r="X3" s="274"/>
      <c r="Y3" s="274"/>
    </row>
    <row r="4" spans="4:25" x14ac:dyDescent="0.35">
      <c r="D4" s="2"/>
      <c r="E4" s="2"/>
      <c r="F4" s="2"/>
      <c r="G4" s="2"/>
      <c r="H4" s="2"/>
      <c r="I4" s="2"/>
      <c r="J4" s="2"/>
      <c r="K4" s="2"/>
      <c r="L4" s="2"/>
      <c r="M4" s="31"/>
      <c r="N4" s="134"/>
      <c r="Q4" s="2"/>
      <c r="R4" s="2"/>
      <c r="S4" s="2"/>
      <c r="T4" s="2"/>
      <c r="U4" s="2"/>
      <c r="V4" s="2"/>
      <c r="W4" s="2"/>
      <c r="X4" s="2"/>
      <c r="Y4" s="2"/>
    </row>
    <row r="5" spans="4:25" x14ac:dyDescent="0.35">
      <c r="D5" s="2"/>
      <c r="E5" s="2"/>
      <c r="G5" s="34" t="s">
        <v>0</v>
      </c>
      <c r="H5" s="14" t="str">
        <f>IF('Scoring Summary'!$E$5="","",'Scoring Summary'!$E$5)</f>
        <v/>
      </c>
      <c r="I5" s="52"/>
      <c r="J5" s="52"/>
      <c r="K5" s="52"/>
      <c r="L5" s="2"/>
      <c r="M5" s="31"/>
      <c r="Q5" s="2"/>
      <c r="R5" s="2"/>
      <c r="T5" s="34" t="s">
        <v>0</v>
      </c>
      <c r="U5" s="14" t="str">
        <f>IF('Scoring Summary'!$E$5="","",'Scoring Summary'!$E$5)</f>
        <v/>
      </c>
      <c r="V5" s="52"/>
      <c r="W5" s="52"/>
      <c r="X5" s="52"/>
      <c r="Y5" s="2"/>
    </row>
    <row r="6" spans="4:25" x14ac:dyDescent="0.35">
      <c r="G6" s="34" t="s">
        <v>1</v>
      </c>
      <c r="H6" s="299" t="str">
        <f>IF('Scoring Summary'!E6="","",'Scoring Summary'!E6)</f>
        <v/>
      </c>
      <c r="I6" s="300"/>
      <c r="J6" s="300"/>
      <c r="K6" s="301"/>
      <c r="M6" s="31"/>
      <c r="N6" s="8"/>
      <c r="T6" s="34" t="s">
        <v>1</v>
      </c>
      <c r="U6" s="299" t="str">
        <f>IF('Scoring Summary'!E6="","",'Scoring Summary'!E6)</f>
        <v/>
      </c>
      <c r="V6" s="300"/>
      <c r="W6" s="300" t="e">
        <f>IF('Scoring Summary'!#REF!="","",'Scoring Summary'!#REF!)</f>
        <v>#REF!</v>
      </c>
      <c r="X6" s="301"/>
    </row>
    <row r="7" spans="4:25" x14ac:dyDescent="0.35">
      <c r="G7" s="34"/>
      <c r="H7" s="17"/>
      <c r="I7" s="17"/>
      <c r="J7" s="52"/>
      <c r="K7" s="52"/>
      <c r="M7" s="31"/>
      <c r="N7" s="8"/>
      <c r="T7" s="34"/>
      <c r="U7" s="17"/>
      <c r="V7" s="17"/>
      <c r="W7" s="52"/>
      <c r="X7" s="52"/>
    </row>
    <row r="8" spans="4:25" x14ac:dyDescent="0.35">
      <c r="G8" s="34" t="s">
        <v>21</v>
      </c>
      <c r="H8" s="203" t="str">
        <f>IF('Scoring Summary'!E8="","",'Scoring Summary'!E8)</f>
        <v>HOME-ARP Non-Congregate Shelter</v>
      </c>
      <c r="I8" s="203"/>
      <c r="J8" s="202"/>
      <c r="K8" s="52"/>
      <c r="M8" s="31"/>
      <c r="N8" s="8"/>
      <c r="T8" s="34" t="s">
        <v>21</v>
      </c>
      <c r="U8" s="298" t="str">
        <f>IF('Scoring Summary'!E8="","",'Scoring Summary'!E8)</f>
        <v>HOME-ARP Non-Congregate Shelter</v>
      </c>
      <c r="V8" s="298"/>
      <c r="W8" s="298"/>
      <c r="X8" s="52"/>
    </row>
    <row r="9" spans="4:25" x14ac:dyDescent="0.35">
      <c r="G9" s="34"/>
      <c r="H9" s="51"/>
      <c r="I9" s="51"/>
      <c r="J9" s="52"/>
      <c r="K9" s="52"/>
      <c r="M9" s="31"/>
      <c r="N9" s="1"/>
      <c r="T9" s="34"/>
      <c r="U9" s="51"/>
      <c r="V9" s="51"/>
      <c r="W9" s="52"/>
      <c r="X9" s="52"/>
    </row>
    <row r="10" spans="4:25" x14ac:dyDescent="0.35">
      <c r="G10" s="34" t="s">
        <v>19</v>
      </c>
      <c r="H10" s="16">
        <f>K31</f>
        <v>0</v>
      </c>
      <c r="I10" s="51"/>
      <c r="J10" s="52"/>
      <c r="K10" s="52"/>
      <c r="M10" s="31"/>
      <c r="N10" s="1"/>
      <c r="T10" s="34" t="s">
        <v>20</v>
      </c>
      <c r="U10" s="16">
        <f>X31</f>
        <v>0</v>
      </c>
      <c r="V10" s="51"/>
      <c r="W10" s="52"/>
      <c r="X10" s="52"/>
    </row>
    <row r="11" spans="4:25" ht="16" thickBot="1" x14ac:dyDescent="0.4">
      <c r="D11" s="3"/>
      <c r="E11" s="3"/>
      <c r="F11" s="3"/>
      <c r="G11" s="3"/>
      <c r="H11" s="3"/>
      <c r="I11" s="3"/>
      <c r="J11" s="3"/>
      <c r="K11" s="3"/>
      <c r="L11" s="3"/>
      <c r="M11" s="31"/>
      <c r="N11" s="1"/>
      <c r="Q11" s="3"/>
      <c r="R11" s="3"/>
      <c r="S11" s="3"/>
      <c r="T11" s="3"/>
      <c r="U11" s="3"/>
      <c r="V11" s="3"/>
      <c r="W11" s="3"/>
      <c r="X11" s="3"/>
      <c r="Y11" s="3"/>
    </row>
    <row r="12" spans="4:25" ht="10.5" customHeight="1" x14ac:dyDescent="0.35">
      <c r="M12" s="31"/>
      <c r="N12" s="1"/>
    </row>
    <row r="13" spans="4:25" ht="35.25" customHeight="1" x14ac:dyDescent="0.35">
      <c r="D13" s="285" t="s">
        <v>424</v>
      </c>
      <c r="E13" s="285"/>
      <c r="F13" s="285"/>
      <c r="G13" s="285"/>
      <c r="H13" s="285"/>
      <c r="I13" s="285"/>
      <c r="J13" s="285"/>
      <c r="K13" s="285"/>
      <c r="L13" s="285"/>
      <c r="M13" s="31"/>
      <c r="N13" s="1"/>
      <c r="Q13" s="285" t="s">
        <v>424</v>
      </c>
      <c r="R13" s="285"/>
      <c r="S13" s="285"/>
      <c r="T13" s="285"/>
      <c r="U13" s="285"/>
      <c r="V13" s="285"/>
      <c r="W13" s="285"/>
      <c r="X13" s="285"/>
      <c r="Y13" s="285"/>
    </row>
    <row r="14" spans="4:25" ht="50.25" customHeight="1" x14ac:dyDescent="0.35">
      <c r="D14" s="285" t="s">
        <v>423</v>
      </c>
      <c r="E14" s="285"/>
      <c r="F14" s="285"/>
      <c r="G14" s="285"/>
      <c r="H14" s="285"/>
      <c r="I14" s="285"/>
      <c r="J14" s="285"/>
      <c r="K14" s="285"/>
      <c r="L14" s="285"/>
      <c r="M14" s="31"/>
      <c r="N14" s="1"/>
      <c r="Q14" s="285" t="s">
        <v>423</v>
      </c>
      <c r="R14" s="285"/>
      <c r="S14" s="285"/>
      <c r="T14" s="285"/>
      <c r="U14" s="285"/>
      <c r="V14" s="285"/>
      <c r="W14" s="285"/>
      <c r="X14" s="285"/>
      <c r="Y14" s="285"/>
    </row>
    <row r="15" spans="4:25" ht="21" x14ac:dyDescent="0.35">
      <c r="D15" s="180"/>
      <c r="E15" s="205" t="s">
        <v>410</v>
      </c>
      <c r="F15" s="359" t="s">
        <v>426</v>
      </c>
      <c r="G15" s="359"/>
      <c r="H15" s="359"/>
      <c r="I15" s="359"/>
      <c r="J15" s="359"/>
      <c r="K15" s="359"/>
      <c r="L15" s="359"/>
      <c r="M15" s="31"/>
      <c r="N15" s="1"/>
      <c r="Q15" s="180"/>
      <c r="R15" s="205" t="s">
        <v>410</v>
      </c>
      <c r="S15" s="359" t="s">
        <v>426</v>
      </c>
      <c r="T15" s="359"/>
      <c r="U15" s="359"/>
      <c r="V15" s="359"/>
      <c r="W15" s="359"/>
      <c r="X15" s="359"/>
      <c r="Y15" s="359"/>
    </row>
    <row r="16" spans="4:25" ht="21" x14ac:dyDescent="0.35">
      <c r="D16" s="180"/>
      <c r="E16" s="205" t="s">
        <v>410</v>
      </c>
      <c r="F16" s="359" t="s">
        <v>427</v>
      </c>
      <c r="G16" s="359"/>
      <c r="H16" s="359"/>
      <c r="I16" s="359"/>
      <c r="J16" s="359"/>
      <c r="K16" s="359"/>
      <c r="L16" s="359"/>
      <c r="M16" s="31"/>
      <c r="N16" s="1"/>
      <c r="Q16" s="180"/>
      <c r="R16" s="205" t="s">
        <v>410</v>
      </c>
      <c r="S16" s="359" t="s">
        <v>427</v>
      </c>
      <c r="T16" s="359"/>
      <c r="U16" s="359"/>
      <c r="V16" s="359"/>
      <c r="W16" s="359"/>
      <c r="X16" s="359"/>
      <c r="Y16" s="359"/>
    </row>
    <row r="17" spans="2:25" ht="21" x14ac:dyDescent="0.35">
      <c r="D17" s="180"/>
      <c r="E17" s="205" t="s">
        <v>410</v>
      </c>
      <c r="F17" s="359" t="s">
        <v>428</v>
      </c>
      <c r="G17" s="359"/>
      <c r="H17" s="359"/>
      <c r="I17" s="359"/>
      <c r="J17" s="359"/>
      <c r="K17" s="359"/>
      <c r="L17" s="359"/>
      <c r="M17" s="31"/>
      <c r="N17" s="1"/>
      <c r="Q17" s="180"/>
      <c r="R17" s="205" t="s">
        <v>410</v>
      </c>
      <c r="S17" s="359" t="s">
        <v>428</v>
      </c>
      <c r="T17" s="359"/>
      <c r="U17" s="359"/>
      <c r="V17" s="359"/>
      <c r="W17" s="359"/>
      <c r="X17" s="359"/>
      <c r="Y17" s="359"/>
    </row>
    <row r="18" spans="2:25" ht="33.75" customHeight="1" x14ac:dyDescent="0.35">
      <c r="D18" s="285" t="s">
        <v>425</v>
      </c>
      <c r="E18" s="285"/>
      <c r="F18" s="285"/>
      <c r="G18" s="285"/>
      <c r="H18" s="285"/>
      <c r="I18" s="285"/>
      <c r="J18" s="285"/>
      <c r="K18" s="285"/>
      <c r="L18" s="285"/>
      <c r="M18" s="31"/>
      <c r="N18" s="1"/>
      <c r="Q18" s="285" t="s">
        <v>425</v>
      </c>
      <c r="R18" s="285"/>
      <c r="S18" s="285"/>
      <c r="T18" s="285"/>
      <c r="U18" s="285"/>
      <c r="V18" s="285"/>
      <c r="W18" s="285"/>
      <c r="X18" s="285"/>
      <c r="Y18" s="285"/>
    </row>
    <row r="19" spans="2:25" ht="21" x14ac:dyDescent="0.35">
      <c r="D19" s="180"/>
      <c r="E19" s="205" t="s">
        <v>410</v>
      </c>
      <c r="F19" s="359" t="s">
        <v>429</v>
      </c>
      <c r="G19" s="359"/>
      <c r="H19" s="359"/>
      <c r="I19" s="359"/>
      <c r="J19" s="359"/>
      <c r="K19" s="359"/>
      <c r="L19" s="359"/>
      <c r="M19" s="31"/>
      <c r="N19" s="1"/>
      <c r="Q19" s="180"/>
      <c r="R19" s="205" t="s">
        <v>410</v>
      </c>
      <c r="S19" s="359" t="s">
        <v>429</v>
      </c>
      <c r="T19" s="359"/>
      <c r="U19" s="359"/>
      <c r="V19" s="359"/>
      <c r="W19" s="359"/>
      <c r="X19" s="359"/>
      <c r="Y19" s="359"/>
    </row>
    <row r="20" spans="2:25" ht="30" customHeight="1" x14ac:dyDescent="0.35">
      <c r="D20" s="180"/>
      <c r="E20" s="205" t="s">
        <v>410</v>
      </c>
      <c r="F20" s="359" t="s">
        <v>430</v>
      </c>
      <c r="G20" s="359"/>
      <c r="H20" s="359"/>
      <c r="I20" s="359"/>
      <c r="J20" s="359"/>
      <c r="K20" s="359"/>
      <c r="L20" s="359"/>
      <c r="M20" s="31"/>
      <c r="N20" s="1"/>
      <c r="Q20" s="180"/>
      <c r="R20" s="205" t="s">
        <v>410</v>
      </c>
      <c r="S20" s="359" t="s">
        <v>430</v>
      </c>
      <c r="T20" s="359"/>
      <c r="U20" s="359"/>
      <c r="V20" s="359"/>
      <c r="W20" s="359"/>
      <c r="X20" s="359"/>
      <c r="Y20" s="359"/>
    </row>
    <row r="21" spans="2:25" ht="11.25" customHeight="1" x14ac:dyDescent="0.35">
      <c r="D21" s="180"/>
      <c r="E21" s="180"/>
      <c r="F21"/>
      <c r="G21"/>
      <c r="H21"/>
      <c r="I21"/>
      <c r="J21"/>
      <c r="K21"/>
      <c r="L21"/>
      <c r="M21" s="31"/>
      <c r="N21" s="1"/>
      <c r="Q21" s="180"/>
      <c r="R21" s="180"/>
      <c r="S21"/>
      <c r="T21"/>
      <c r="U21"/>
      <c r="V21"/>
      <c r="W21"/>
      <c r="X21"/>
      <c r="Y21"/>
    </row>
    <row r="22" spans="2:25" ht="34.5" customHeight="1" x14ac:dyDescent="0.35">
      <c r="D22" s="285" t="s">
        <v>431</v>
      </c>
      <c r="E22" s="285"/>
      <c r="F22" s="285"/>
      <c r="G22" s="285"/>
      <c r="H22" s="285"/>
      <c r="I22" s="285"/>
      <c r="J22" s="285"/>
      <c r="K22" s="285"/>
      <c r="L22" s="285"/>
      <c r="M22" s="31"/>
      <c r="Q22" s="285" t="s">
        <v>431</v>
      </c>
      <c r="R22" s="285"/>
      <c r="S22" s="285"/>
      <c r="T22" s="285"/>
      <c r="U22" s="285"/>
      <c r="V22" s="285"/>
      <c r="W22" s="285"/>
      <c r="X22" s="285"/>
      <c r="Y22" s="285"/>
    </row>
    <row r="23" spans="2:25" x14ac:dyDescent="0.35">
      <c r="M23" s="31"/>
    </row>
    <row r="24" spans="2:25" s="7" customFormat="1" ht="38.5" customHeight="1" x14ac:dyDescent="0.35">
      <c r="B24" s="19"/>
      <c r="C24" s="19"/>
      <c r="D24" s="1"/>
      <c r="E24" s="345" t="s">
        <v>489</v>
      </c>
      <c r="F24" s="345"/>
      <c r="G24" s="345"/>
      <c r="H24" s="345"/>
      <c r="I24" s="345"/>
      <c r="J24" s="345"/>
      <c r="K24" s="345"/>
      <c r="L24" s="1"/>
      <c r="N24" s="19"/>
      <c r="O24" s="19"/>
      <c r="P24" s="19"/>
      <c r="Q24" s="1"/>
      <c r="R24" s="345" t="s">
        <v>489</v>
      </c>
      <c r="S24" s="345"/>
      <c r="T24" s="345"/>
      <c r="U24" s="345"/>
      <c r="V24" s="345"/>
      <c r="W24" s="345"/>
      <c r="X24" s="345"/>
      <c r="Y24" s="1"/>
    </row>
    <row r="25" spans="2:25" s="7" customFormat="1" ht="21" customHeight="1" x14ac:dyDescent="0.35">
      <c r="B25" s="19"/>
      <c r="C25" s="19"/>
      <c r="D25" s="1"/>
      <c r="E25" s="404" t="s">
        <v>432</v>
      </c>
      <c r="F25" s="404"/>
      <c r="G25" s="404"/>
      <c r="H25" s="404"/>
      <c r="I25" s="404"/>
      <c r="J25" s="404"/>
      <c r="K25" s="206" t="s">
        <v>25</v>
      </c>
      <c r="L25" s="1"/>
      <c r="N25" s="19"/>
      <c r="O25" s="19"/>
      <c r="P25" s="19"/>
      <c r="Q25" s="1"/>
      <c r="R25" s="404" t="s">
        <v>432</v>
      </c>
      <c r="S25" s="404"/>
      <c r="T25" s="404"/>
      <c r="U25" s="404"/>
      <c r="V25" s="404"/>
      <c r="W25" s="404"/>
      <c r="X25" s="206" t="s">
        <v>25</v>
      </c>
      <c r="Y25" s="1"/>
    </row>
    <row r="26" spans="2:25" s="7" customFormat="1" ht="26" customHeight="1" x14ac:dyDescent="0.35">
      <c r="B26" s="19"/>
      <c r="C26" s="19">
        <v>5</v>
      </c>
      <c r="D26" s="1"/>
      <c r="E26" s="402" t="s">
        <v>433</v>
      </c>
      <c r="F26" s="402"/>
      <c r="G26" s="402"/>
      <c r="H26" s="402"/>
      <c r="I26" s="402"/>
      <c r="J26" s="402"/>
      <c r="K26" s="18"/>
      <c r="L26" s="1"/>
      <c r="N26" s="19"/>
      <c r="O26" s="19"/>
      <c r="P26" s="19">
        <v>5</v>
      </c>
      <c r="Q26" s="1"/>
      <c r="R26" s="402" t="s">
        <v>433</v>
      </c>
      <c r="S26" s="402"/>
      <c r="T26" s="402"/>
      <c r="U26" s="402"/>
      <c r="V26" s="402"/>
      <c r="W26" s="402"/>
      <c r="X26" s="18"/>
      <c r="Y26" s="1"/>
    </row>
    <row r="27" spans="2:25" ht="48" customHeight="1" x14ac:dyDescent="0.35">
      <c r="C27" s="114">
        <v>5</v>
      </c>
      <c r="E27" s="403" t="s">
        <v>434</v>
      </c>
      <c r="F27" s="402"/>
      <c r="G27" s="402"/>
      <c r="H27" s="402"/>
      <c r="I27" s="402"/>
      <c r="J27" s="402"/>
      <c r="K27" s="18"/>
      <c r="P27" s="114">
        <v>5</v>
      </c>
      <c r="R27" s="403" t="s">
        <v>434</v>
      </c>
      <c r="S27" s="402"/>
      <c r="T27" s="402"/>
      <c r="U27" s="402"/>
      <c r="V27" s="402"/>
      <c r="W27" s="402"/>
      <c r="X27" s="18"/>
    </row>
    <row r="28" spans="2:25" ht="31.5" customHeight="1" x14ac:dyDescent="0.35">
      <c r="C28" s="114">
        <v>5</v>
      </c>
      <c r="E28" s="403" t="s">
        <v>435</v>
      </c>
      <c r="F28" s="402"/>
      <c r="G28" s="402"/>
      <c r="H28" s="402"/>
      <c r="I28" s="402"/>
      <c r="J28" s="402"/>
      <c r="K28" s="18"/>
      <c r="P28" s="114">
        <v>5</v>
      </c>
      <c r="R28" s="403" t="s">
        <v>435</v>
      </c>
      <c r="S28" s="402"/>
      <c r="T28" s="402"/>
      <c r="U28" s="402"/>
      <c r="V28" s="402"/>
      <c r="W28" s="402"/>
      <c r="X28" s="18"/>
    </row>
    <row r="29" spans="2:25" ht="30" customHeight="1" x14ac:dyDescent="0.35">
      <c r="C29" s="114">
        <v>5</v>
      </c>
      <c r="E29" s="403" t="s">
        <v>436</v>
      </c>
      <c r="F29" s="402"/>
      <c r="G29" s="402"/>
      <c r="H29" s="402"/>
      <c r="I29" s="402"/>
      <c r="J29" s="402"/>
      <c r="K29" s="18"/>
      <c r="P29" s="114">
        <v>5</v>
      </c>
      <c r="R29" s="403" t="s">
        <v>436</v>
      </c>
      <c r="S29" s="402"/>
      <c r="T29" s="402"/>
      <c r="U29" s="402"/>
      <c r="V29" s="402"/>
      <c r="W29" s="402"/>
      <c r="X29" s="18"/>
    </row>
    <row r="30" spans="2:25" ht="30.75" customHeight="1" x14ac:dyDescent="0.35">
      <c r="C30" s="114">
        <v>5</v>
      </c>
      <c r="E30" s="403" t="s">
        <v>437</v>
      </c>
      <c r="F30" s="402"/>
      <c r="G30" s="402"/>
      <c r="H30" s="402"/>
      <c r="I30" s="402"/>
      <c r="J30" s="402"/>
      <c r="K30" s="18"/>
      <c r="P30" s="114">
        <v>5</v>
      </c>
      <c r="R30" s="403" t="s">
        <v>437</v>
      </c>
      <c r="S30" s="402"/>
      <c r="T30" s="402"/>
      <c r="U30" s="402"/>
      <c r="V30" s="402"/>
      <c r="W30" s="402"/>
      <c r="X30" s="18"/>
    </row>
    <row r="31" spans="2:25" ht="26" customHeight="1" x14ac:dyDescent="0.35">
      <c r="E31" s="401" t="s">
        <v>438</v>
      </c>
      <c r="F31" s="401"/>
      <c r="G31" s="401"/>
      <c r="H31" s="401"/>
      <c r="I31" s="401"/>
      <c r="J31" s="401"/>
      <c r="K31" s="96">
        <f>SUMIF(K26:K30,"X",C26:C30)</f>
        <v>0</v>
      </c>
      <c r="R31" s="401" t="s">
        <v>438</v>
      </c>
      <c r="S31" s="401"/>
      <c r="T31" s="401"/>
      <c r="U31" s="401"/>
      <c r="V31" s="401"/>
      <c r="W31" s="401"/>
      <c r="X31" s="96">
        <f>SUMIF(X26:X30,"X",P26:P30)</f>
        <v>0</v>
      </c>
    </row>
  </sheetData>
  <sheetProtection algorithmName="SHA-512" hashValue="fkk/4M48QAhFL798s3D46Y+RxHp5xYN7STwuDVpSmNuqzMFPlBLNDaoh+FWN41rHnAmSNIk937c5UuDHnXZLAw==" saltValue="NBgV6zv4EsIfXHohGsqzBw==" spinCount="100000" sheet="1" selectLockedCells="1"/>
  <mergeCells count="41">
    <mergeCell ref="F17:L17"/>
    <mergeCell ref="D22:L22"/>
    <mergeCell ref="F20:L20"/>
    <mergeCell ref="E24:K24"/>
    <mergeCell ref="E30:J30"/>
    <mergeCell ref="E31:J31"/>
    <mergeCell ref="F19:L19"/>
    <mergeCell ref="D2:L2"/>
    <mergeCell ref="Q2:Y2"/>
    <mergeCell ref="D3:L3"/>
    <mergeCell ref="Q3:Y3"/>
    <mergeCell ref="H6:K6"/>
    <mergeCell ref="U6:X6"/>
    <mergeCell ref="U8:W8"/>
    <mergeCell ref="D13:L13"/>
    <mergeCell ref="Q13:Y13"/>
    <mergeCell ref="D18:L18"/>
    <mergeCell ref="D14:L14"/>
    <mergeCell ref="F15:L15"/>
    <mergeCell ref="F16:L16"/>
    <mergeCell ref="E25:J25"/>
    <mergeCell ref="E26:J26"/>
    <mergeCell ref="E27:J27"/>
    <mergeCell ref="E28:J28"/>
    <mergeCell ref="E29:J29"/>
    <mergeCell ref="Q14:Y14"/>
    <mergeCell ref="S15:Y15"/>
    <mergeCell ref="S16:Y16"/>
    <mergeCell ref="S17:Y17"/>
    <mergeCell ref="Q18:Y18"/>
    <mergeCell ref="S19:Y19"/>
    <mergeCell ref="S20:Y20"/>
    <mergeCell ref="Q22:Y22"/>
    <mergeCell ref="R24:X24"/>
    <mergeCell ref="R25:W25"/>
    <mergeCell ref="R31:W31"/>
    <mergeCell ref="R26:W26"/>
    <mergeCell ref="R27:W27"/>
    <mergeCell ref="R28:W28"/>
    <mergeCell ref="R29:W29"/>
    <mergeCell ref="R30:W30"/>
  </mergeCells>
  <dataValidations count="1">
    <dataValidation type="list" allowBlank="1" showInputMessage="1" showErrorMessage="1" sqref="K26:K30 X26:X30" xr:uid="{FC8F3619-3B9F-4219-9D55-3CD22E28FED4}">
      <formula1>",X"</formula1>
    </dataValidation>
  </dataValidations>
  <pageMargins left="0.7" right="0.7" top="0.75" bottom="0.75" header="0.3" footer="0.3"/>
  <pageSetup scale="66" orientation="portrait" r:id="rId1"/>
  <headerFooter>
    <oddFooter>&amp;CTab: &amp;A&amp;RPrint Date: &amp;D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A2C48-F038-4030-915D-74FBE89F7EF3}">
  <dimension ref="B1:AB43"/>
  <sheetViews>
    <sheetView showGridLines="0" view="pageBreakPreview" zoomScaleNormal="100" zoomScaleSheetLayoutView="100" workbookViewId="0">
      <selection activeCell="H25" sqref="H25:L25"/>
    </sheetView>
  </sheetViews>
  <sheetFormatPr defaultColWidth="9.1796875" defaultRowHeight="15.5" x14ac:dyDescent="0.35"/>
  <cols>
    <col min="1" max="1" width="3.54296875" style="1" customWidth="1"/>
    <col min="2" max="2" width="9.1796875" style="1" hidden="1" customWidth="1"/>
    <col min="3" max="3" width="9.1796875" style="21" hidden="1" customWidth="1"/>
    <col min="4" max="4" width="9.1796875" style="19" hidden="1" customWidth="1"/>
    <col min="5" max="6" width="4.81640625" style="1" customWidth="1"/>
    <col min="7" max="14" width="12.453125" style="1" customWidth="1"/>
    <col min="15" max="15" width="3.54296875" style="1" customWidth="1"/>
    <col min="16" max="16" width="11.54296875" style="1" hidden="1" customWidth="1"/>
    <col min="17" max="17" width="9.1796875" style="21" hidden="1" customWidth="1"/>
    <col min="18" max="18" width="9.1796875" style="19" hidden="1" customWidth="1"/>
    <col min="19" max="20" width="4.81640625" style="1" customWidth="1"/>
    <col min="21" max="28" width="12.453125" style="1" customWidth="1"/>
    <col min="29" max="29" width="9.1796875" style="1" customWidth="1"/>
    <col min="30" max="16384" width="9.1796875" style="1"/>
  </cols>
  <sheetData>
    <row r="1" spans="5:28" x14ac:dyDescent="0.35">
      <c r="P1" s="31"/>
    </row>
    <row r="2" spans="5:28" x14ac:dyDescent="0.35">
      <c r="E2" s="273" t="s">
        <v>490</v>
      </c>
      <c r="F2" s="273"/>
      <c r="G2" s="273"/>
      <c r="H2" s="273"/>
      <c r="I2" s="273"/>
      <c r="J2" s="273"/>
      <c r="K2" s="273"/>
      <c r="L2" s="273"/>
      <c r="M2" s="273"/>
      <c r="N2" s="273"/>
      <c r="O2" s="120"/>
      <c r="P2" s="31"/>
      <c r="S2" s="273" t="str">
        <f>E2</f>
        <v>Scoring - Food Prep or Kitchen Space Available to Residents Certification</v>
      </c>
      <c r="T2" s="273"/>
      <c r="U2" s="273"/>
      <c r="V2" s="273"/>
      <c r="W2" s="273"/>
      <c r="X2" s="273"/>
      <c r="Y2" s="273"/>
      <c r="Z2" s="273"/>
      <c r="AA2" s="273"/>
      <c r="AB2" s="273"/>
    </row>
    <row r="3" spans="5:28" ht="16" thickBot="1" x14ac:dyDescent="0.4">
      <c r="E3" s="274" t="s">
        <v>26</v>
      </c>
      <c r="F3" s="274"/>
      <c r="G3" s="274"/>
      <c r="H3" s="274"/>
      <c r="I3" s="274"/>
      <c r="J3" s="274"/>
      <c r="K3" s="274"/>
      <c r="L3" s="274"/>
      <c r="M3" s="274"/>
      <c r="N3" s="274"/>
      <c r="O3" s="2"/>
      <c r="P3" s="31"/>
      <c r="S3" s="274" t="s">
        <v>27</v>
      </c>
      <c r="T3" s="274"/>
      <c r="U3" s="274"/>
      <c r="V3" s="274"/>
      <c r="W3" s="274"/>
      <c r="X3" s="274"/>
      <c r="Y3" s="274"/>
      <c r="Z3" s="274"/>
      <c r="AA3" s="274"/>
      <c r="AB3" s="274"/>
    </row>
    <row r="4" spans="5:28" x14ac:dyDescent="0.35">
      <c r="E4" s="2"/>
      <c r="F4" s="2"/>
      <c r="G4" s="2"/>
      <c r="H4" s="2"/>
      <c r="I4" s="2"/>
      <c r="J4" s="2"/>
      <c r="K4" s="2"/>
      <c r="L4" s="2"/>
      <c r="M4" s="2"/>
      <c r="N4" s="2"/>
      <c r="O4" s="2"/>
      <c r="P4" s="31"/>
      <c r="S4" s="2"/>
      <c r="T4" s="2"/>
      <c r="U4" s="2"/>
      <c r="V4" s="2"/>
      <c r="W4" s="2"/>
      <c r="X4" s="2"/>
      <c r="Y4" s="2"/>
      <c r="Z4" s="2"/>
      <c r="AA4" s="2"/>
      <c r="AB4" s="2"/>
    </row>
    <row r="5" spans="5:28" x14ac:dyDescent="0.35">
      <c r="E5" s="2"/>
      <c r="F5" s="2"/>
      <c r="H5" s="34" t="s">
        <v>0</v>
      </c>
      <c r="I5" s="14" t="str">
        <f>IF('Scoring Summary'!$E$5="","",'Scoring Summary'!$E$5)</f>
        <v/>
      </c>
      <c r="J5" s="52"/>
      <c r="K5" s="52"/>
      <c r="L5" s="52"/>
      <c r="M5" s="52"/>
      <c r="N5" s="2"/>
      <c r="O5" s="2"/>
      <c r="P5" s="31"/>
      <c r="S5" s="2"/>
      <c r="T5" s="2"/>
      <c r="V5" s="34" t="s">
        <v>0</v>
      </c>
      <c r="W5" s="14" t="str">
        <f>IF('Scoring Summary'!$E$5="","",'Scoring Summary'!$E$5)</f>
        <v/>
      </c>
      <c r="X5" s="52"/>
      <c r="Y5" s="52"/>
      <c r="Z5" s="52"/>
      <c r="AA5" s="52"/>
      <c r="AB5" s="2"/>
    </row>
    <row r="6" spans="5:28" x14ac:dyDescent="0.35">
      <c r="H6" s="34" t="s">
        <v>1</v>
      </c>
      <c r="I6" s="299" t="str">
        <f>IF('Scoring Summary'!E6="","",'Scoring Summary'!E6)</f>
        <v/>
      </c>
      <c r="J6" s="300"/>
      <c r="K6" s="300"/>
      <c r="L6" s="300"/>
      <c r="M6" s="301"/>
      <c r="P6" s="31"/>
      <c r="V6" s="34" t="s">
        <v>1</v>
      </c>
      <c r="W6" s="299" t="str">
        <f>IF('Scoring Summary'!E6="","",'Scoring Summary'!E6)</f>
        <v/>
      </c>
      <c r="X6" s="300"/>
      <c r="Y6" s="300"/>
      <c r="Z6" s="300"/>
      <c r="AA6" s="301"/>
    </row>
    <row r="7" spans="5:28" x14ac:dyDescent="0.35">
      <c r="H7" s="34"/>
      <c r="I7" s="17"/>
      <c r="J7" s="17"/>
      <c r="K7" s="52"/>
      <c r="L7" s="52"/>
      <c r="M7" s="52"/>
      <c r="P7" s="31"/>
      <c r="V7" s="34"/>
      <c r="W7" s="17"/>
      <c r="X7" s="17"/>
      <c r="Y7" s="52"/>
      <c r="Z7" s="52"/>
      <c r="AA7" s="52"/>
    </row>
    <row r="8" spans="5:28" x14ac:dyDescent="0.35">
      <c r="H8" s="34" t="s">
        <v>21</v>
      </c>
      <c r="I8" s="298" t="str">
        <f>IF('Scoring Summary'!E8="","",'Scoring Summary'!E8)</f>
        <v>HOME-ARP Non-Congregate Shelter</v>
      </c>
      <c r="J8" s="298"/>
      <c r="K8" s="298"/>
      <c r="L8" s="52"/>
      <c r="M8" s="52"/>
      <c r="P8" s="31"/>
      <c r="V8" s="34" t="s">
        <v>21</v>
      </c>
      <c r="W8" s="298" t="str">
        <f>IF('Scoring Summary'!E8="","",'Scoring Summary'!E8)</f>
        <v>HOME-ARP Non-Congregate Shelter</v>
      </c>
      <c r="X8" s="298"/>
      <c r="Y8" s="298"/>
      <c r="Z8" s="52"/>
      <c r="AA8" s="52"/>
    </row>
    <row r="9" spans="5:28" x14ac:dyDescent="0.35">
      <c r="H9" s="34"/>
      <c r="I9" s="51"/>
      <c r="J9" s="51"/>
      <c r="K9" s="52"/>
      <c r="L9" s="52"/>
      <c r="M9" s="52"/>
      <c r="P9" s="31"/>
      <c r="V9" s="34"/>
      <c r="W9" s="51"/>
      <c r="X9" s="51"/>
      <c r="Y9" s="52"/>
      <c r="Z9" s="52"/>
      <c r="AA9" s="52"/>
    </row>
    <row r="10" spans="5:28" x14ac:dyDescent="0.35">
      <c r="H10" s="34" t="s">
        <v>19</v>
      </c>
      <c r="I10" s="16">
        <f>G25</f>
        <v>0</v>
      </c>
      <c r="J10" s="51"/>
      <c r="K10" s="52"/>
      <c r="L10" s="52"/>
      <c r="M10" s="52"/>
      <c r="P10" s="31"/>
      <c r="V10" s="34" t="s">
        <v>20</v>
      </c>
      <c r="W10" s="16">
        <f>U25</f>
        <v>0</v>
      </c>
      <c r="X10" s="51"/>
      <c r="Y10" s="52"/>
      <c r="Z10" s="52"/>
      <c r="AA10" s="52"/>
    </row>
    <row r="11" spans="5:28" ht="16" thickBot="1" x14ac:dyDescent="0.4">
      <c r="E11" s="3"/>
      <c r="F11" s="3"/>
      <c r="G11" s="3"/>
      <c r="H11" s="3"/>
      <c r="I11" s="3"/>
      <c r="J11" s="3"/>
      <c r="K11" s="3"/>
      <c r="L11" s="3"/>
      <c r="M11" s="3"/>
      <c r="N11" s="3"/>
      <c r="P11" s="31"/>
      <c r="S11" s="3"/>
      <c r="T11" s="3"/>
      <c r="U11" s="3"/>
      <c r="V11" s="3"/>
      <c r="W11" s="3"/>
      <c r="X11" s="3"/>
      <c r="Y11" s="3"/>
      <c r="Z11" s="3"/>
      <c r="AA11" s="3"/>
      <c r="AB11" s="3"/>
    </row>
    <row r="12" spans="5:28" x14ac:dyDescent="0.35">
      <c r="P12" s="31"/>
    </row>
    <row r="13" spans="5:28" x14ac:dyDescent="0.35">
      <c r="E13" s="217"/>
      <c r="F13" s="217"/>
      <c r="G13" s="217"/>
      <c r="H13" s="217"/>
      <c r="I13" s="217"/>
      <c r="J13" s="217"/>
      <c r="K13" s="217"/>
      <c r="L13" s="217"/>
      <c r="M13" s="217"/>
      <c r="N13" s="217"/>
      <c r="O13" s="217"/>
      <c r="P13" s="31"/>
      <c r="S13" s="217"/>
      <c r="T13" s="217"/>
      <c r="U13" s="217"/>
      <c r="V13" s="217"/>
      <c r="W13" s="217"/>
      <c r="X13" s="217"/>
      <c r="Y13" s="217"/>
      <c r="Z13" s="217"/>
      <c r="AA13" s="217"/>
      <c r="AB13" s="217"/>
    </row>
    <row r="14" spans="5:28" ht="37.5" customHeight="1" x14ac:dyDescent="0.35">
      <c r="E14" s="285" t="s">
        <v>439</v>
      </c>
      <c r="F14" s="285"/>
      <c r="G14" s="285"/>
      <c r="H14" s="285"/>
      <c r="I14" s="285"/>
      <c r="J14" s="285"/>
      <c r="K14" s="285"/>
      <c r="L14" s="285"/>
      <c r="M14" s="285"/>
      <c r="N14" s="285"/>
      <c r="O14" s="112"/>
      <c r="P14" s="31"/>
      <c r="S14" s="285" t="s">
        <v>439</v>
      </c>
      <c r="T14" s="285"/>
      <c r="U14" s="285"/>
      <c r="V14" s="285"/>
      <c r="W14" s="285"/>
      <c r="X14" s="285"/>
      <c r="Y14" s="285"/>
      <c r="Z14" s="285"/>
      <c r="AA14" s="285"/>
      <c r="AB14" s="285"/>
    </row>
    <row r="15" spans="5:28" ht="53.25" customHeight="1" x14ac:dyDescent="0.35">
      <c r="E15" s="285" t="s">
        <v>440</v>
      </c>
      <c r="F15" s="409"/>
      <c r="G15" s="409"/>
      <c r="H15" s="409"/>
      <c r="I15" s="409"/>
      <c r="J15" s="409"/>
      <c r="K15" s="409"/>
      <c r="L15" s="409"/>
      <c r="M15" s="409"/>
      <c r="N15" s="409"/>
      <c r="P15" s="31"/>
      <c r="S15" s="285" t="s">
        <v>440</v>
      </c>
      <c r="T15" s="409"/>
      <c r="U15" s="409"/>
      <c r="V15" s="409"/>
      <c r="W15" s="409"/>
      <c r="X15" s="409"/>
      <c r="Y15" s="409"/>
      <c r="Z15" s="409"/>
      <c r="AA15" s="409"/>
      <c r="AB15" s="409"/>
    </row>
    <row r="16" spans="5:28" ht="44" customHeight="1" x14ac:dyDescent="0.35">
      <c r="E16" s="359" t="s">
        <v>443</v>
      </c>
      <c r="F16" s="359"/>
      <c r="G16" s="359"/>
      <c r="H16" s="359"/>
      <c r="I16" s="359"/>
      <c r="J16" s="359"/>
      <c r="K16" s="359"/>
      <c r="L16" s="359"/>
      <c r="M16" s="359"/>
      <c r="N16" s="359"/>
      <c r="P16" s="31"/>
      <c r="S16" s="359" t="s">
        <v>443</v>
      </c>
      <c r="T16" s="359"/>
      <c r="U16" s="359"/>
      <c r="V16" s="359"/>
      <c r="W16" s="359"/>
      <c r="X16" s="359"/>
      <c r="Y16" s="359"/>
      <c r="Z16" s="359"/>
      <c r="AA16" s="359"/>
      <c r="AB16" s="359"/>
    </row>
    <row r="17" spans="2:28" ht="54.75" customHeight="1" x14ac:dyDescent="0.35">
      <c r="E17" s="359" t="s">
        <v>444</v>
      </c>
      <c r="F17" s="359"/>
      <c r="G17" s="359"/>
      <c r="H17" s="359"/>
      <c r="I17" s="359"/>
      <c r="J17" s="359"/>
      <c r="K17" s="359"/>
      <c r="L17" s="359"/>
      <c r="M17" s="359"/>
      <c r="N17" s="359"/>
      <c r="P17" s="31"/>
      <c r="S17" s="359" t="s">
        <v>444</v>
      </c>
      <c r="T17" s="359"/>
      <c r="U17" s="359"/>
      <c r="V17" s="359"/>
      <c r="W17" s="359"/>
      <c r="X17" s="359"/>
      <c r="Y17" s="359"/>
      <c r="Z17" s="359"/>
      <c r="AA17" s="359"/>
      <c r="AB17" s="359"/>
    </row>
    <row r="18" spans="2:28" ht="18" customHeight="1" x14ac:dyDescent="0.35">
      <c r="E18" s="112"/>
      <c r="F18" s="205" t="s">
        <v>410</v>
      </c>
      <c r="G18" s="359" t="s">
        <v>445</v>
      </c>
      <c r="H18" s="359"/>
      <c r="I18" s="359"/>
      <c r="J18" s="359"/>
      <c r="K18" s="359"/>
      <c r="L18" s="359"/>
      <c r="M18" s="359"/>
      <c r="N18" s="359"/>
      <c r="P18" s="31"/>
      <c r="S18" s="112"/>
      <c r="T18" s="205" t="s">
        <v>410</v>
      </c>
      <c r="U18" s="359" t="s">
        <v>445</v>
      </c>
      <c r="V18" s="359"/>
      <c r="W18" s="359"/>
      <c r="X18" s="359"/>
      <c r="Y18" s="359"/>
      <c r="Z18" s="359"/>
      <c r="AA18" s="359"/>
      <c r="AB18" s="359"/>
    </row>
    <row r="19" spans="2:28" ht="17.25" customHeight="1" x14ac:dyDescent="0.35">
      <c r="E19" s="112"/>
      <c r="F19" s="205" t="s">
        <v>410</v>
      </c>
      <c r="G19" s="359" t="s">
        <v>446</v>
      </c>
      <c r="H19" s="359"/>
      <c r="I19" s="359"/>
      <c r="J19" s="359"/>
      <c r="K19" s="359"/>
      <c r="L19" s="359"/>
      <c r="M19" s="359"/>
      <c r="N19" s="359"/>
      <c r="P19" s="31"/>
      <c r="S19" s="112"/>
      <c r="T19" s="205" t="s">
        <v>410</v>
      </c>
      <c r="U19" s="359" t="s">
        <v>446</v>
      </c>
      <c r="V19" s="359"/>
      <c r="W19" s="359"/>
      <c r="X19" s="359"/>
      <c r="Y19" s="359"/>
      <c r="Z19" s="359"/>
      <c r="AA19" s="359"/>
      <c r="AB19" s="359"/>
    </row>
    <row r="20" spans="2:28" ht="18" customHeight="1" x14ac:dyDescent="0.35">
      <c r="E20" s="112"/>
      <c r="F20" s="205" t="s">
        <v>410</v>
      </c>
      <c r="G20" s="359" t="s">
        <v>447</v>
      </c>
      <c r="H20" s="359"/>
      <c r="I20" s="359"/>
      <c r="J20" s="359"/>
      <c r="K20" s="359"/>
      <c r="L20" s="359"/>
      <c r="M20" s="359"/>
      <c r="N20" s="359"/>
      <c r="P20" s="31"/>
      <c r="S20" s="112"/>
      <c r="T20" s="205" t="s">
        <v>410</v>
      </c>
      <c r="U20" s="359" t="s">
        <v>447</v>
      </c>
      <c r="V20" s="359"/>
      <c r="W20" s="359"/>
      <c r="X20" s="359"/>
      <c r="Y20" s="359"/>
      <c r="Z20" s="359"/>
      <c r="AA20" s="359"/>
      <c r="AB20" s="359"/>
    </row>
    <row r="21" spans="2:28" ht="16.5" customHeight="1" x14ac:dyDescent="0.35">
      <c r="E21" s="112"/>
      <c r="F21" s="205" t="s">
        <v>410</v>
      </c>
      <c r="G21" s="359" t="s">
        <v>448</v>
      </c>
      <c r="H21" s="359"/>
      <c r="I21" s="359"/>
      <c r="J21" s="359"/>
      <c r="K21" s="359"/>
      <c r="L21" s="359"/>
      <c r="M21" s="359"/>
      <c r="N21" s="359"/>
      <c r="P21" s="31"/>
      <c r="S21" s="112"/>
      <c r="T21" s="205" t="s">
        <v>410</v>
      </c>
      <c r="U21" s="359" t="s">
        <v>448</v>
      </c>
      <c r="V21" s="359"/>
      <c r="W21" s="359"/>
      <c r="X21" s="359"/>
      <c r="Y21" s="359"/>
      <c r="Z21" s="359"/>
      <c r="AA21" s="359"/>
      <c r="AB21" s="359"/>
    </row>
    <row r="22" spans="2:28" ht="37.5" customHeight="1" x14ac:dyDescent="0.35">
      <c r="E22" s="288" t="s">
        <v>449</v>
      </c>
      <c r="F22" s="288"/>
      <c r="G22" s="288"/>
      <c r="H22" s="288"/>
      <c r="I22" s="288"/>
      <c r="J22" s="288"/>
      <c r="K22" s="288"/>
      <c r="L22" s="288"/>
      <c r="M22" s="288"/>
      <c r="N22" s="288"/>
      <c r="P22" s="31"/>
      <c r="S22" s="288" t="s">
        <v>449</v>
      </c>
      <c r="T22" s="288"/>
      <c r="U22" s="288"/>
      <c r="V22" s="288"/>
      <c r="W22" s="288"/>
      <c r="X22" s="288"/>
      <c r="Y22" s="288"/>
      <c r="Z22" s="288"/>
      <c r="AA22" s="288"/>
      <c r="AB22" s="288"/>
    </row>
    <row r="23" spans="2:28" x14ac:dyDescent="0.35">
      <c r="B23" s="1" t="s">
        <v>441</v>
      </c>
      <c r="C23" s="19">
        <v>5</v>
      </c>
      <c r="D23" s="114" t="s">
        <v>2</v>
      </c>
      <c r="E23" s="408"/>
      <c r="F23" s="408"/>
      <c r="G23" s="408"/>
      <c r="H23" s="408"/>
      <c r="I23" s="408"/>
      <c r="J23" s="408"/>
      <c r="K23" s="408"/>
      <c r="L23" s="408"/>
      <c r="M23" s="408"/>
      <c r="N23" s="408"/>
      <c r="O23" s="209"/>
      <c r="P23" s="1" t="s">
        <v>441</v>
      </c>
      <c r="Q23" s="19">
        <v>5</v>
      </c>
      <c r="R23" s="114" t="s">
        <v>2</v>
      </c>
      <c r="S23" s="408"/>
      <c r="T23" s="408"/>
      <c r="U23" s="408"/>
      <c r="V23" s="408"/>
      <c r="W23" s="408"/>
      <c r="X23" s="408"/>
      <c r="Y23" s="408"/>
      <c r="Z23" s="408"/>
      <c r="AA23" s="408"/>
      <c r="AB23" s="408"/>
    </row>
    <row r="24" spans="2:28" ht="30.75" customHeight="1" x14ac:dyDescent="0.35">
      <c r="B24" s="1" t="s">
        <v>492</v>
      </c>
      <c r="C24" s="19">
        <v>10</v>
      </c>
      <c r="D24" s="1"/>
      <c r="E24" s="92"/>
      <c r="G24" s="213" t="s">
        <v>347</v>
      </c>
      <c r="H24" s="6" t="s">
        <v>491</v>
      </c>
      <c r="I24" s="103"/>
      <c r="J24" s="103"/>
      <c r="K24" s="103"/>
      <c r="L24" s="103"/>
      <c r="M24" s="103"/>
      <c r="O24" s="114"/>
      <c r="P24" s="1" t="s">
        <v>492</v>
      </c>
      <c r="Q24" s="19">
        <v>10</v>
      </c>
      <c r="R24" s="1"/>
      <c r="S24" s="92"/>
      <c r="U24" s="213" t="s">
        <v>347</v>
      </c>
      <c r="V24" s="6" t="s">
        <v>491</v>
      </c>
      <c r="W24" s="103"/>
      <c r="X24" s="103"/>
      <c r="Y24" s="103"/>
      <c r="Z24" s="103"/>
      <c r="AA24" s="103"/>
    </row>
    <row r="25" spans="2:28" s="7" customFormat="1" ht="25.5" customHeight="1" x14ac:dyDescent="0.35">
      <c r="B25" s="1" t="s">
        <v>442</v>
      </c>
      <c r="C25" s="19">
        <v>10</v>
      </c>
      <c r="E25" s="6"/>
      <c r="G25" s="96">
        <f>IFERROR(VLOOKUP(H25,B23:C25,2,FALSE),0)</f>
        <v>0</v>
      </c>
      <c r="H25" s="405"/>
      <c r="I25" s="406"/>
      <c r="J25" s="406"/>
      <c r="K25" s="406"/>
      <c r="L25" s="407"/>
      <c r="M25" s="103"/>
      <c r="O25" s="19"/>
      <c r="P25" s="1" t="s">
        <v>442</v>
      </c>
      <c r="Q25" s="19">
        <v>10</v>
      </c>
      <c r="S25" s="6"/>
      <c r="U25" s="96">
        <f>IFERROR(VLOOKUP(V25,P23:Q25,2,FALSE),0)</f>
        <v>0</v>
      </c>
      <c r="V25" s="405"/>
      <c r="W25" s="406"/>
      <c r="X25" s="406"/>
      <c r="Y25" s="406"/>
      <c r="Z25" s="407"/>
      <c r="AA25" s="103"/>
    </row>
    <row r="26" spans="2:28" x14ac:dyDescent="0.35">
      <c r="C26" s="215"/>
      <c r="D26" s="47"/>
      <c r="G26" s="6"/>
      <c r="H26" s="6"/>
      <c r="I26" s="6"/>
      <c r="J26" s="6"/>
      <c r="K26" s="6"/>
      <c r="L26" s="6"/>
      <c r="M26" s="6"/>
      <c r="N26" s="6"/>
      <c r="O26" s="6"/>
      <c r="P26" s="31"/>
      <c r="Q26" s="215"/>
      <c r="R26" s="47"/>
      <c r="U26" s="6"/>
      <c r="V26" s="6"/>
      <c r="W26" s="6"/>
      <c r="X26" s="6"/>
      <c r="Y26" s="6"/>
      <c r="Z26" s="6"/>
      <c r="AA26" s="6"/>
      <c r="AB26" s="6"/>
    </row>
    <row r="27" spans="2:28" ht="15" customHeight="1" x14ac:dyDescent="0.35">
      <c r="G27" s="7"/>
      <c r="P27" s="31"/>
      <c r="U27" s="7"/>
    </row>
    <row r="28" spans="2:28" ht="15" customHeight="1" x14ac:dyDescent="0.35">
      <c r="G28" s="7"/>
      <c r="P28" s="31"/>
      <c r="U28" s="7"/>
    </row>
    <row r="29" spans="2:28" ht="15" customHeight="1" x14ac:dyDescent="0.35">
      <c r="G29" s="7"/>
      <c r="P29" s="31"/>
      <c r="U29" s="7"/>
    </row>
    <row r="30" spans="2:28" ht="15" customHeight="1" x14ac:dyDescent="0.35">
      <c r="G30" s="7"/>
      <c r="P30" s="31"/>
      <c r="U30" s="7"/>
    </row>
    <row r="31" spans="2:28" x14ac:dyDescent="0.35">
      <c r="G31" s="7"/>
      <c r="P31" s="31"/>
      <c r="U31" s="7"/>
    </row>
    <row r="32" spans="2:28" x14ac:dyDescent="0.35">
      <c r="G32" s="7"/>
      <c r="P32" s="31"/>
      <c r="U32" s="7"/>
    </row>
    <row r="33" spans="3:28" x14ac:dyDescent="0.35">
      <c r="G33" s="7"/>
      <c r="P33" s="31"/>
      <c r="U33" s="7"/>
    </row>
    <row r="34" spans="3:28" x14ac:dyDescent="0.35">
      <c r="G34" s="7"/>
      <c r="P34" s="31"/>
      <c r="U34" s="7"/>
    </row>
    <row r="35" spans="3:28" x14ac:dyDescent="0.35">
      <c r="G35" s="7"/>
      <c r="P35" s="31"/>
      <c r="U35" s="7"/>
    </row>
    <row r="36" spans="3:28" s="7" customFormat="1" x14ac:dyDescent="0.35">
      <c r="C36" s="22"/>
      <c r="D36" s="19"/>
      <c r="P36" s="32"/>
      <c r="Q36" s="22"/>
      <c r="R36" s="19"/>
    </row>
    <row r="37" spans="3:28" ht="48.75" customHeight="1" x14ac:dyDescent="0.35">
      <c r="E37" s="385"/>
      <c r="F37" s="385"/>
      <c r="G37" s="385"/>
      <c r="H37" s="385"/>
      <c r="I37" s="385"/>
      <c r="J37" s="385"/>
      <c r="K37" s="385"/>
      <c r="L37" s="385"/>
      <c r="M37" s="385"/>
      <c r="N37" s="385"/>
      <c r="O37" s="208"/>
      <c r="P37" s="31"/>
      <c r="S37" s="385"/>
      <c r="T37" s="385"/>
      <c r="U37" s="385"/>
      <c r="V37" s="385"/>
      <c r="W37" s="385"/>
      <c r="X37" s="385"/>
      <c r="Y37" s="385"/>
      <c r="Z37" s="385"/>
      <c r="AA37" s="385"/>
      <c r="AB37" s="385"/>
    </row>
    <row r="38" spans="3:28" s="7" customFormat="1" ht="62.25" customHeight="1" x14ac:dyDescent="0.35">
      <c r="C38" s="22"/>
      <c r="D38" s="19"/>
      <c r="E38" s="385"/>
      <c r="F38" s="385"/>
      <c r="G38" s="385"/>
      <c r="H38" s="385"/>
      <c r="I38" s="385"/>
      <c r="J38" s="385"/>
      <c r="K38" s="385"/>
      <c r="L38" s="385"/>
      <c r="M38" s="385"/>
      <c r="N38" s="385"/>
      <c r="O38" s="208"/>
      <c r="P38" s="32"/>
      <c r="Q38" s="22"/>
      <c r="R38" s="19"/>
      <c r="S38" s="385"/>
      <c r="T38" s="385"/>
      <c r="U38" s="385"/>
      <c r="V38" s="385"/>
      <c r="W38" s="385"/>
      <c r="X38" s="385"/>
      <c r="Y38" s="385"/>
      <c r="Z38" s="385"/>
      <c r="AA38" s="385"/>
      <c r="AB38" s="385"/>
    </row>
    <row r="39" spans="3:28" s="7" customFormat="1" x14ac:dyDescent="0.35">
      <c r="C39" s="22"/>
      <c r="D39" s="19"/>
      <c r="Q39" s="22"/>
      <c r="R39" s="19"/>
    </row>
    <row r="40" spans="3:28" s="7" customFormat="1" x14ac:dyDescent="0.35">
      <c r="C40" s="22"/>
      <c r="D40" s="19"/>
      <c r="Q40" s="22"/>
      <c r="R40" s="19"/>
    </row>
    <row r="41" spans="3:28" s="7" customFormat="1" x14ac:dyDescent="0.35">
      <c r="C41" s="22"/>
      <c r="D41" s="19"/>
      <c r="Q41" s="22"/>
      <c r="R41" s="19"/>
    </row>
    <row r="43" spans="3:28" x14ac:dyDescent="0.35">
      <c r="E43" s="8"/>
      <c r="F43" s="8"/>
      <c r="G43" s="6"/>
      <c r="S43" s="8"/>
      <c r="T43" s="8"/>
      <c r="U43" s="6"/>
    </row>
  </sheetData>
  <sheetProtection algorithmName="SHA-512" hashValue="4CL8ubBVnxNToVWQ0wI3xSlN11UWleQgSo50ul6Xulmv5ccxu1vfcld56qJqslA01AzFQMyw1Xwa6MvLy+45mg==" saltValue="2mjefvLK6wHZLZPrgg6R9A==" spinCount="100000" sheet="1" selectLockedCells="1"/>
  <mergeCells count="34">
    <mergeCell ref="E37:N37"/>
    <mergeCell ref="S37:AB37"/>
    <mergeCell ref="E38:N38"/>
    <mergeCell ref="S38:AB38"/>
    <mergeCell ref="E17:N17"/>
    <mergeCell ref="G18:N18"/>
    <mergeCell ref="S17:AB17"/>
    <mergeCell ref="U18:AB18"/>
    <mergeCell ref="U19:AB19"/>
    <mergeCell ref="U20:AB20"/>
    <mergeCell ref="U21:AB21"/>
    <mergeCell ref="S22:AB22"/>
    <mergeCell ref="G19:N19"/>
    <mergeCell ref="G20:N20"/>
    <mergeCell ref="G21:N21"/>
    <mergeCell ref="E22:N22"/>
    <mergeCell ref="E14:N14"/>
    <mergeCell ref="S14:AB14"/>
    <mergeCell ref="E15:N15"/>
    <mergeCell ref="S15:AB15"/>
    <mergeCell ref="I8:K8"/>
    <mergeCell ref="W8:Y8"/>
    <mergeCell ref="E2:N2"/>
    <mergeCell ref="S2:AB2"/>
    <mergeCell ref="E3:N3"/>
    <mergeCell ref="S3:AB3"/>
    <mergeCell ref="I6:M6"/>
    <mergeCell ref="W6:AA6"/>
    <mergeCell ref="V25:Z25"/>
    <mergeCell ref="E16:N16"/>
    <mergeCell ref="E23:N23"/>
    <mergeCell ref="S23:AB23"/>
    <mergeCell ref="S16:AB16"/>
    <mergeCell ref="H25:L25"/>
  </mergeCells>
  <dataValidations count="1">
    <dataValidation type="list" allowBlank="1" showInputMessage="1" showErrorMessage="1" sqref="H25:L25 V25:Z25" xr:uid="{DB68DCA8-8F04-4B89-8A63-3B59A085A119}">
      <formula1>$B$22:$B$25</formula1>
    </dataValidation>
  </dataValidations>
  <pageMargins left="0.7" right="0.7" top="0.75" bottom="0.75" header="0.3" footer="0.3"/>
  <pageSetup scale="71" orientation="portrait" r:id="rId1"/>
  <headerFooter>
    <oddFooter>&amp;CTab: &amp;A&amp;RPrint Date: &amp;D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dimension ref="B1:AA35"/>
  <sheetViews>
    <sheetView showGridLines="0" view="pageBreakPreview" zoomScaleNormal="100" zoomScaleSheetLayoutView="100" workbookViewId="0">
      <selection activeCell="F14" sqref="F14"/>
    </sheetView>
  </sheetViews>
  <sheetFormatPr defaultColWidth="9.1796875" defaultRowHeight="15.5" x14ac:dyDescent="0.35"/>
  <cols>
    <col min="1" max="1" width="3.54296875" style="1" customWidth="1"/>
    <col min="2" max="2" width="9.1796875" style="22" hidden="1" customWidth="1"/>
    <col min="3" max="4" width="4.81640625" style="1" customWidth="1"/>
    <col min="5" max="5" width="12.453125" style="1" customWidth="1"/>
    <col min="6" max="6" width="14.54296875" style="1" customWidth="1"/>
    <col min="7" max="12" width="12.453125" style="1" customWidth="1"/>
    <col min="13" max="13" width="2.54296875" style="21" customWidth="1"/>
    <col min="14" max="14" width="3.54296875" style="1" hidden="1" customWidth="1"/>
    <col min="15" max="15" width="18.453125" style="22" hidden="1" customWidth="1"/>
    <col min="16" max="17" width="4.81640625" style="1" customWidth="1"/>
    <col min="18" max="18" width="12.453125" style="1" customWidth="1"/>
    <col min="19" max="19" width="14.54296875" style="1" customWidth="1"/>
    <col min="20" max="25" width="12.453125" style="1" customWidth="1"/>
    <col min="26" max="26" width="9.1796875" style="21" hidden="1" customWidth="1"/>
    <col min="27" max="16384" width="9.1796875" style="1"/>
  </cols>
  <sheetData>
    <row r="1" spans="2:27" x14ac:dyDescent="0.35">
      <c r="M1" s="218"/>
      <c r="N1" s="31"/>
    </row>
    <row r="2" spans="2:27" x14ac:dyDescent="0.35">
      <c r="C2" s="273" t="s">
        <v>493</v>
      </c>
      <c r="D2" s="273"/>
      <c r="E2" s="273"/>
      <c r="F2" s="273"/>
      <c r="G2" s="273"/>
      <c r="H2" s="273"/>
      <c r="I2" s="273"/>
      <c r="J2" s="273"/>
      <c r="K2" s="273"/>
      <c r="L2" s="273"/>
      <c r="M2" s="218"/>
      <c r="N2" s="31"/>
      <c r="P2" s="273" t="str">
        <f>C2</f>
        <v>Scoring - Access to Public Transit Certification</v>
      </c>
      <c r="Q2" s="273"/>
      <c r="R2" s="273"/>
      <c r="S2" s="273"/>
      <c r="T2" s="273"/>
      <c r="U2" s="273"/>
      <c r="V2" s="273"/>
      <c r="W2" s="273"/>
      <c r="X2" s="273"/>
      <c r="Y2" s="273"/>
    </row>
    <row r="3" spans="2:27" ht="16" thickBot="1" x14ac:dyDescent="0.4">
      <c r="C3" s="274" t="s">
        <v>27</v>
      </c>
      <c r="D3" s="274"/>
      <c r="E3" s="274"/>
      <c r="F3" s="274"/>
      <c r="G3" s="274"/>
      <c r="H3" s="274"/>
      <c r="I3" s="274"/>
      <c r="J3" s="274"/>
      <c r="K3" s="274"/>
      <c r="L3" s="274"/>
      <c r="M3" s="219"/>
      <c r="N3" s="31"/>
      <c r="P3" s="274" t="s">
        <v>27</v>
      </c>
      <c r="Q3" s="274"/>
      <c r="R3" s="274"/>
      <c r="S3" s="274"/>
      <c r="T3" s="274"/>
      <c r="U3" s="274"/>
      <c r="V3" s="274"/>
      <c r="W3" s="274"/>
      <c r="X3" s="274"/>
      <c r="Y3" s="274"/>
    </row>
    <row r="4" spans="2:27" x14ac:dyDescent="0.35">
      <c r="C4" s="2"/>
      <c r="D4" s="2"/>
      <c r="E4" s="2"/>
      <c r="F4" s="2"/>
      <c r="G4" s="2"/>
      <c r="H4" s="2"/>
      <c r="I4" s="2"/>
      <c r="J4" s="2"/>
      <c r="K4" s="2"/>
      <c r="L4" s="2"/>
      <c r="M4" s="219"/>
      <c r="N4" s="31"/>
      <c r="P4" s="2"/>
      <c r="Q4" s="2"/>
      <c r="R4" s="2"/>
      <c r="S4" s="2"/>
      <c r="T4" s="2"/>
      <c r="U4" s="2"/>
      <c r="V4" s="2"/>
      <c r="W4" s="2"/>
      <c r="X4" s="2"/>
      <c r="Y4" s="2"/>
    </row>
    <row r="5" spans="2:27" x14ac:dyDescent="0.35">
      <c r="D5" s="2"/>
      <c r="F5" s="34" t="s">
        <v>0</v>
      </c>
      <c r="G5" s="14" t="str">
        <f>IF('Scoring Summary'!$E$5="","",'Scoring Summary'!$E$5)</f>
        <v/>
      </c>
      <c r="H5" s="52"/>
      <c r="I5" s="52"/>
      <c r="J5" s="52"/>
      <c r="K5" s="52"/>
      <c r="L5" s="2"/>
      <c r="M5" s="219"/>
      <c r="N5" s="220"/>
      <c r="Q5" s="2"/>
      <c r="S5" s="34" t="s">
        <v>0</v>
      </c>
      <c r="T5" s="14" t="str">
        <f>IF('Scoring Summary'!$E$5="","",'Scoring Summary'!$E$5)</f>
        <v/>
      </c>
      <c r="U5" s="52"/>
      <c r="V5" s="52"/>
      <c r="W5" s="52"/>
      <c r="X5" s="52"/>
      <c r="Y5" s="2"/>
      <c r="Z5" s="114"/>
      <c r="AA5" s="2"/>
    </row>
    <row r="6" spans="2:27" x14ac:dyDescent="0.35">
      <c r="F6" s="34" t="s">
        <v>1</v>
      </c>
      <c r="G6" s="299" t="str">
        <f>IF('Scoring Summary'!E6="","",'Scoring Summary'!E6)</f>
        <v/>
      </c>
      <c r="H6" s="300"/>
      <c r="I6" s="300"/>
      <c r="J6" s="300"/>
      <c r="K6" s="301"/>
      <c r="M6" s="219"/>
      <c r="N6" s="220"/>
      <c r="S6" s="34" t="s">
        <v>1</v>
      </c>
      <c r="T6" s="299" t="str">
        <f>IF('Scoring Summary'!E6="","",'Scoring Summary'!E6)</f>
        <v/>
      </c>
      <c r="U6" s="300"/>
      <c r="V6" s="300"/>
      <c r="W6" s="300"/>
      <c r="X6" s="301"/>
      <c r="AA6" s="2"/>
    </row>
    <row r="7" spans="2:27" x14ac:dyDescent="0.35">
      <c r="F7" s="34"/>
      <c r="G7" s="17"/>
      <c r="H7" s="17"/>
      <c r="I7" s="52"/>
      <c r="J7" s="52"/>
      <c r="K7" s="52"/>
      <c r="M7" s="219"/>
      <c r="N7" s="220"/>
      <c r="S7" s="34"/>
      <c r="T7" s="17"/>
      <c r="U7" s="17"/>
      <c r="V7" s="52"/>
      <c r="W7" s="52"/>
      <c r="X7" s="52"/>
      <c r="AA7" s="2"/>
    </row>
    <row r="8" spans="2:27" x14ac:dyDescent="0.35">
      <c r="F8" s="34" t="s">
        <v>21</v>
      </c>
      <c r="G8" s="298" t="str">
        <f>IF('Scoring Summary'!E8="","",'Scoring Summary'!E8)</f>
        <v>HOME-ARP Non-Congregate Shelter</v>
      </c>
      <c r="H8" s="298"/>
      <c r="I8" s="298"/>
      <c r="J8" s="52"/>
      <c r="K8" s="52"/>
      <c r="N8" s="31"/>
      <c r="S8" s="34" t="s">
        <v>21</v>
      </c>
      <c r="T8" s="298" t="str">
        <f>IF('Scoring Summary'!E8="","",'Scoring Summary'!E8)</f>
        <v>HOME-ARP Non-Congregate Shelter</v>
      </c>
      <c r="U8" s="298"/>
      <c r="V8" s="298"/>
      <c r="W8" s="52"/>
      <c r="X8" s="52"/>
    </row>
    <row r="9" spans="2:27" x14ac:dyDescent="0.35">
      <c r="F9" s="34"/>
      <c r="G9" s="221"/>
      <c r="H9" s="51"/>
      <c r="I9" s="52"/>
      <c r="J9" s="52"/>
      <c r="K9" s="52"/>
      <c r="N9" s="31"/>
      <c r="S9" s="34"/>
      <c r="T9" s="221"/>
      <c r="U9" s="51"/>
      <c r="V9" s="52"/>
      <c r="W9" s="52"/>
      <c r="X9" s="52"/>
    </row>
    <row r="10" spans="2:27" x14ac:dyDescent="0.35">
      <c r="F10" s="34" t="s">
        <v>19</v>
      </c>
      <c r="G10" s="16">
        <f>IF(AND(C17="",F14="X"),SUM(C20:C23), 0)</f>
        <v>0</v>
      </c>
      <c r="H10" s="51"/>
      <c r="I10" s="52"/>
      <c r="J10" s="52"/>
      <c r="K10" s="52"/>
      <c r="N10" s="31"/>
      <c r="S10" s="34" t="s">
        <v>20</v>
      </c>
      <c r="T10" s="16">
        <f>IF(AND(P17="",S14="X"),SUM(P20:P23),0)</f>
        <v>0</v>
      </c>
      <c r="U10" s="51"/>
      <c r="V10" s="52"/>
      <c r="W10" s="52"/>
      <c r="X10" s="52"/>
    </row>
    <row r="11" spans="2:27" ht="16" thickBot="1" x14ac:dyDescent="0.4">
      <c r="C11" s="3"/>
      <c r="D11" s="3"/>
      <c r="E11" s="3"/>
      <c r="F11" s="3"/>
      <c r="G11" s="3"/>
      <c r="H11" s="3"/>
      <c r="I11" s="3"/>
      <c r="J11" s="3"/>
      <c r="K11" s="3"/>
      <c r="L11" s="3"/>
      <c r="N11" s="31"/>
      <c r="P11" s="3"/>
      <c r="Q11" s="3"/>
      <c r="R11" s="3"/>
      <c r="S11" s="3"/>
      <c r="T11" s="3"/>
      <c r="U11" s="3"/>
      <c r="V11" s="3"/>
      <c r="W11" s="3"/>
      <c r="X11" s="3"/>
      <c r="Y11" s="3"/>
    </row>
    <row r="12" spans="2:27" x14ac:dyDescent="0.35">
      <c r="N12" s="31"/>
    </row>
    <row r="13" spans="2:27" x14ac:dyDescent="0.35">
      <c r="N13" s="31"/>
    </row>
    <row r="14" spans="2:27" ht="15.75" customHeight="1" x14ac:dyDescent="0.35">
      <c r="F14" s="190"/>
      <c r="G14" s="285" t="s">
        <v>450</v>
      </c>
      <c r="H14" s="285"/>
      <c r="I14" s="285"/>
      <c r="J14" s="285"/>
      <c r="K14" s="285"/>
      <c r="L14" s="285"/>
      <c r="N14" s="31"/>
      <c r="S14" s="190"/>
      <c r="T14" s="285" t="s">
        <v>450</v>
      </c>
      <c r="U14" s="285"/>
      <c r="V14" s="285"/>
      <c r="W14" s="285"/>
      <c r="X14" s="285"/>
      <c r="Y14" s="285"/>
    </row>
    <row r="15" spans="2:27" ht="25.5" customHeight="1" x14ac:dyDescent="0.35">
      <c r="C15" s="217"/>
      <c r="D15" s="217"/>
      <c r="E15" s="217"/>
      <c r="G15" s="285"/>
      <c r="H15" s="285"/>
      <c r="I15" s="285"/>
      <c r="J15" s="285"/>
      <c r="K15" s="285"/>
      <c r="L15" s="285"/>
      <c r="N15" s="31"/>
      <c r="P15" s="217"/>
      <c r="Q15" s="217"/>
      <c r="R15" s="217"/>
      <c r="T15" s="285"/>
      <c r="U15" s="285"/>
      <c r="V15" s="285"/>
      <c r="W15" s="285"/>
      <c r="X15" s="285"/>
      <c r="Y15" s="285"/>
    </row>
    <row r="16" spans="2:27" ht="34.5" customHeight="1" x14ac:dyDescent="0.35">
      <c r="B16" s="21"/>
      <c r="C16" s="359" t="s">
        <v>494</v>
      </c>
      <c r="D16" s="359"/>
      <c r="E16" s="359"/>
      <c r="F16" s="359"/>
      <c r="G16" s="359"/>
      <c r="H16" s="359"/>
      <c r="I16" s="359"/>
      <c r="J16" s="359"/>
      <c r="K16" s="359"/>
      <c r="L16" s="359"/>
      <c r="N16" s="31"/>
      <c r="O16" s="21"/>
      <c r="P16" s="359" t="str">
        <f>C16</f>
        <v xml:space="preserve">Projects may earn up to 10 points for access to transportation. Points in this category will not be awarded cumulatively and will be capped at 10 points. </v>
      </c>
      <c r="Q16" s="359"/>
      <c r="R16" s="359"/>
      <c r="S16" s="359"/>
      <c r="T16" s="359"/>
      <c r="U16" s="359"/>
      <c r="V16" s="359"/>
      <c r="W16" s="359"/>
      <c r="X16" s="359"/>
      <c r="Y16" s="359"/>
    </row>
    <row r="17" spans="2:26" x14ac:dyDescent="0.35">
      <c r="C17" s="408"/>
      <c r="D17" s="408"/>
      <c r="E17" s="408"/>
      <c r="F17" s="408"/>
      <c r="G17" s="408"/>
      <c r="H17" s="408"/>
      <c r="I17" s="408"/>
      <c r="J17" s="408"/>
      <c r="K17" s="408"/>
      <c r="L17" s="408"/>
      <c r="N17" s="31"/>
      <c r="P17" s="408"/>
      <c r="Q17" s="408"/>
      <c r="R17" s="408"/>
      <c r="S17" s="408"/>
      <c r="T17" s="408"/>
      <c r="U17" s="408"/>
      <c r="V17" s="408"/>
      <c r="W17" s="408"/>
      <c r="X17" s="408"/>
      <c r="Y17" s="408"/>
    </row>
    <row r="18" spans="2:26" ht="15.75" customHeight="1" thickBot="1" x14ac:dyDescent="0.4">
      <c r="B18" s="19"/>
      <c r="C18" s="278" t="s">
        <v>64</v>
      </c>
      <c r="D18" s="278"/>
      <c r="E18" s="278"/>
      <c r="F18" s="278"/>
      <c r="G18" s="278"/>
      <c r="H18" s="278"/>
      <c r="I18" s="278"/>
      <c r="J18" s="278"/>
      <c r="K18" s="278"/>
      <c r="L18" s="278"/>
      <c r="N18" s="31"/>
      <c r="O18" s="19"/>
      <c r="P18" s="278" t="s">
        <v>64</v>
      </c>
      <c r="Q18" s="278"/>
      <c r="R18" s="278"/>
      <c r="S18" s="278"/>
      <c r="T18" s="278"/>
      <c r="U18" s="278"/>
      <c r="V18" s="278"/>
      <c r="W18" s="278"/>
      <c r="X18" s="278"/>
      <c r="Y18" s="278"/>
      <c r="Z18" s="21">
        <f>IF(Q18="X",1,0)</f>
        <v>0</v>
      </c>
    </row>
    <row r="19" spans="2:26" ht="15.75" customHeight="1" x14ac:dyDescent="0.35">
      <c r="B19" s="19" t="s">
        <v>2</v>
      </c>
      <c r="C19" s="413"/>
      <c r="D19" s="414"/>
      <c r="E19" s="414"/>
      <c r="F19" s="414"/>
      <c r="G19" s="414"/>
      <c r="H19" s="414"/>
      <c r="I19" s="414"/>
      <c r="J19" s="414"/>
      <c r="K19" s="414"/>
      <c r="L19" s="415"/>
      <c r="N19" s="31"/>
      <c r="O19" s="19" t="s">
        <v>2</v>
      </c>
      <c r="P19" s="413"/>
      <c r="Q19" s="414"/>
      <c r="R19" s="414"/>
      <c r="S19" s="414"/>
      <c r="T19" s="414"/>
      <c r="U19" s="414"/>
      <c r="V19" s="414"/>
      <c r="W19" s="414"/>
      <c r="X19" s="414"/>
      <c r="Y19" s="415"/>
    </row>
    <row r="20" spans="2:26" ht="111" customHeight="1" x14ac:dyDescent="0.35">
      <c r="B20" s="419">
        <v>10</v>
      </c>
      <c r="C20" s="350" t="str">
        <f>IF(AND(D20="X",D22="X"),10,IF(OR(D20="X",D22="X"),10,""))</f>
        <v/>
      </c>
      <c r="D20" s="195"/>
      <c r="E20" s="416" t="s">
        <v>451</v>
      </c>
      <c r="F20" s="417"/>
      <c r="G20" s="417"/>
      <c r="H20" s="417"/>
      <c r="I20" s="417"/>
      <c r="J20" s="417"/>
      <c r="K20" s="417"/>
      <c r="L20" s="418"/>
      <c r="N20" s="31"/>
      <c r="O20" s="419">
        <v>10</v>
      </c>
      <c r="P20" s="350" t="str">
        <f>IF(AND(Q20="X",Q22="X"),10,IF(OR(Q20="X",Q22="X"),10,""))</f>
        <v/>
      </c>
      <c r="Q20" s="195"/>
      <c r="R20" s="416" t="s">
        <v>326</v>
      </c>
      <c r="S20" s="417"/>
      <c r="T20" s="417"/>
      <c r="U20" s="417"/>
      <c r="V20" s="417"/>
      <c r="W20" s="417"/>
      <c r="X20" s="417"/>
      <c r="Y20" s="418"/>
    </row>
    <row r="21" spans="2:26" ht="21" customHeight="1" x14ac:dyDescent="0.35">
      <c r="B21" s="420"/>
      <c r="C21" s="351"/>
      <c r="D21" s="422" t="s">
        <v>80</v>
      </c>
      <c r="E21" s="423"/>
      <c r="F21" s="423"/>
      <c r="G21" s="423"/>
      <c r="H21" s="423"/>
      <c r="I21" s="423"/>
      <c r="J21" s="423"/>
      <c r="K21" s="423"/>
      <c r="L21" s="424"/>
      <c r="N21" s="31"/>
      <c r="O21" s="420"/>
      <c r="P21" s="351"/>
      <c r="Q21" s="422" t="s">
        <v>80</v>
      </c>
      <c r="R21" s="423"/>
      <c r="S21" s="423"/>
      <c r="T21" s="423"/>
      <c r="U21" s="423"/>
      <c r="V21" s="423"/>
      <c r="W21" s="423"/>
      <c r="X21" s="423"/>
      <c r="Y21" s="424"/>
    </row>
    <row r="22" spans="2:26" ht="112.5" customHeight="1" x14ac:dyDescent="0.35">
      <c r="B22" s="421"/>
      <c r="C22" s="352"/>
      <c r="D22" s="196"/>
      <c r="E22" s="347" t="s">
        <v>452</v>
      </c>
      <c r="F22" s="348"/>
      <c r="G22" s="348"/>
      <c r="H22" s="348"/>
      <c r="I22" s="348"/>
      <c r="J22" s="348"/>
      <c r="K22" s="348"/>
      <c r="L22" s="349"/>
      <c r="N22" s="31"/>
      <c r="O22" s="421"/>
      <c r="P22" s="352"/>
      <c r="Q22" s="196"/>
      <c r="R22" s="347" t="s">
        <v>327</v>
      </c>
      <c r="S22" s="348"/>
      <c r="T22" s="348"/>
      <c r="U22" s="348"/>
      <c r="V22" s="348"/>
      <c r="W22" s="348"/>
      <c r="X22" s="348"/>
      <c r="Y22" s="349"/>
      <c r="Z22" s="21">
        <f>IF(Q22="X",1,0)</f>
        <v>0</v>
      </c>
    </row>
    <row r="23" spans="2:26" x14ac:dyDescent="0.35">
      <c r="B23" s="222"/>
      <c r="C23" s="410"/>
      <c r="D23" s="411"/>
      <c r="E23" s="411"/>
      <c r="F23" s="411"/>
      <c r="G23" s="411"/>
      <c r="H23" s="411"/>
      <c r="I23" s="411"/>
      <c r="J23" s="411"/>
      <c r="K23" s="411"/>
      <c r="L23" s="412"/>
      <c r="N23" s="31"/>
      <c r="O23" s="223"/>
      <c r="P23" s="410"/>
      <c r="Q23" s="411"/>
      <c r="R23" s="411"/>
      <c r="S23" s="411"/>
      <c r="T23" s="411"/>
      <c r="U23" s="411"/>
      <c r="V23" s="411"/>
      <c r="W23" s="411"/>
      <c r="X23" s="411"/>
      <c r="Y23" s="412"/>
    </row>
    <row r="24" spans="2:26" s="7" customFormat="1" ht="15" customHeight="1" x14ac:dyDescent="0.35">
      <c r="B24" s="22"/>
      <c r="M24" s="22"/>
      <c r="N24" s="32"/>
      <c r="O24" s="22"/>
      <c r="Z24" s="22"/>
    </row>
    <row r="25" spans="2:26" s="7" customFormat="1" ht="15" customHeight="1" x14ac:dyDescent="0.35">
      <c r="B25" s="22"/>
      <c r="M25" s="22"/>
      <c r="O25" s="22"/>
      <c r="Z25" s="22"/>
    </row>
    <row r="26" spans="2:26" s="7" customFormat="1" ht="15" customHeight="1" x14ac:dyDescent="0.35">
      <c r="B26" s="22"/>
      <c r="M26" s="22"/>
      <c r="O26" s="22"/>
      <c r="Z26" s="22"/>
    </row>
    <row r="27" spans="2:26" s="7" customFormat="1" ht="15" customHeight="1" x14ac:dyDescent="0.35">
      <c r="B27" s="22"/>
      <c r="M27" s="22"/>
      <c r="O27" s="22"/>
      <c r="Z27" s="22"/>
    </row>
    <row r="29" spans="2:26" ht="15" customHeight="1" x14ac:dyDescent="0.35">
      <c r="C29" s="8"/>
      <c r="D29" s="8"/>
      <c r="E29" s="6"/>
      <c r="P29" s="8"/>
      <c r="Q29" s="8"/>
      <c r="R29" s="6"/>
    </row>
    <row r="35" spans="12:25" ht="15.75" hidden="1" customHeight="1" x14ac:dyDescent="0.35">
      <c r="L35" s="224" t="e">
        <f>'I. Access to Public Transit'!#REF!</f>
        <v>#REF!</v>
      </c>
      <c r="Y35" s="224">
        <f>'I. Access to Public Transit'!G10</f>
        <v>0</v>
      </c>
    </row>
  </sheetData>
  <sheetProtection algorithmName="SHA-512" hashValue="pr3Mc27PRalynHZFOCag7/VoR+g7ecferu7AoOT6If6tD5I7D8We9EB92++aHOiZGxNOVQI3+qO/hmHhK28Suw==" saltValue="3dX5A+8DVt0cKarYOr/IuA==" spinCount="100000" sheet="1" selectLockedCells="1"/>
  <mergeCells count="30">
    <mergeCell ref="G8:I8"/>
    <mergeCell ref="T8:V8"/>
    <mergeCell ref="Q21:Y21"/>
    <mergeCell ref="P17:Y17"/>
    <mergeCell ref="C17:L17"/>
    <mergeCell ref="C19:L19"/>
    <mergeCell ref="E20:L20"/>
    <mergeCell ref="D21:L21"/>
    <mergeCell ref="P20:P22"/>
    <mergeCell ref="G14:L15"/>
    <mergeCell ref="T14:Y15"/>
    <mergeCell ref="P16:Y16"/>
    <mergeCell ref="B20:B22"/>
    <mergeCell ref="O20:O22"/>
    <mergeCell ref="C16:L16"/>
    <mergeCell ref="C18:L18"/>
    <mergeCell ref="C20:C22"/>
    <mergeCell ref="E22:L22"/>
    <mergeCell ref="C2:L2"/>
    <mergeCell ref="C3:L3"/>
    <mergeCell ref="P2:Y2"/>
    <mergeCell ref="P3:Y3"/>
    <mergeCell ref="T6:X6"/>
    <mergeCell ref="G6:K6"/>
    <mergeCell ref="C23:L23"/>
    <mergeCell ref="P23:Y23"/>
    <mergeCell ref="P18:Y18"/>
    <mergeCell ref="P19:Y19"/>
    <mergeCell ref="R20:Y20"/>
    <mergeCell ref="R22:Y22"/>
  </mergeCells>
  <dataValidations count="3">
    <dataValidation type="list" allowBlank="1" showInputMessage="1" showErrorMessage="1" sqref="Q22 Q20" xr:uid="{00000000-0002-0000-0D00-000000000000}">
      <formula1>$O$19</formula1>
    </dataValidation>
    <dataValidation type="list" allowBlank="1" showInputMessage="1" showErrorMessage="1" sqref="D20 D22" xr:uid="{DA90C89B-D588-46CC-BA83-A2712A0F2672}">
      <formula1>$B$19</formula1>
    </dataValidation>
    <dataValidation type="list" operator="greaterThanOrEqual" allowBlank="1" showInputMessage="1" showErrorMessage="1" sqref="F14 S14" xr:uid="{724051C1-6509-4278-8561-45D752FE0FCB}">
      <formula1>"X,"</formula1>
    </dataValidation>
  </dataValidations>
  <pageMargins left="0.7" right="0.7" top="0.75" bottom="0.75" header="0.3" footer="0.3"/>
  <pageSetup scale="71" orientation="portrait" r:id="rId1"/>
  <headerFooter>
    <oddFooter>&amp;CTab: &amp;A&amp;RPrint Date: &amp;D</oddFooter>
  </headerFooter>
  <colBreaks count="1" manualBreakCount="1">
    <brk id="14" max="30"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1">
    <tabColor theme="0" tint="-0.499984740745262"/>
  </sheetPr>
  <dimension ref="B1:Z25"/>
  <sheetViews>
    <sheetView workbookViewId="0"/>
  </sheetViews>
  <sheetFormatPr defaultColWidth="9.1796875" defaultRowHeight="15.5" x14ac:dyDescent="0.35"/>
  <cols>
    <col min="1" max="1" width="3.54296875" style="1" customWidth="1"/>
    <col min="2" max="3" width="9.1796875" style="21" hidden="1" customWidth="1"/>
    <col min="4" max="5" width="4.81640625" style="1" customWidth="1"/>
    <col min="6" max="12" width="12.453125" style="1" customWidth="1"/>
    <col min="13" max="13" width="14.453125" style="1" customWidth="1"/>
    <col min="14" max="14" width="1.54296875" style="1" hidden="1" customWidth="1"/>
    <col min="15" max="15" width="3.54296875" style="21" customWidth="1"/>
    <col min="16" max="16" width="0.81640625" style="21" hidden="1" customWidth="1"/>
    <col min="17" max="17" width="5" style="1" customWidth="1"/>
    <col min="18" max="18" width="4.81640625" style="1" customWidth="1"/>
    <col min="19" max="26" width="12.453125" style="1" customWidth="1"/>
    <col min="27" max="16384" width="9.1796875" style="1"/>
  </cols>
  <sheetData>
    <row r="1" spans="2:26" x14ac:dyDescent="0.35">
      <c r="N1" s="31"/>
    </row>
    <row r="2" spans="2:26" x14ac:dyDescent="0.35">
      <c r="D2" s="273" t="s">
        <v>87</v>
      </c>
      <c r="E2" s="273"/>
      <c r="F2" s="273"/>
      <c r="G2" s="273"/>
      <c r="H2" s="273"/>
      <c r="I2" s="273"/>
      <c r="J2" s="273"/>
      <c r="K2" s="273"/>
      <c r="L2" s="273"/>
      <c r="M2" s="273"/>
      <c r="N2" s="31"/>
      <c r="Q2" s="273" t="s">
        <v>87</v>
      </c>
      <c r="R2" s="273"/>
      <c r="S2" s="273"/>
      <c r="T2" s="273"/>
      <c r="U2" s="273"/>
      <c r="V2" s="273"/>
      <c r="W2" s="273"/>
      <c r="X2" s="273"/>
      <c r="Y2" s="273"/>
      <c r="Z2" s="273"/>
    </row>
    <row r="3" spans="2:26" ht="16" thickBot="1" x14ac:dyDescent="0.4">
      <c r="D3" s="274" t="s">
        <v>26</v>
      </c>
      <c r="E3" s="274"/>
      <c r="F3" s="274"/>
      <c r="G3" s="274"/>
      <c r="H3" s="274"/>
      <c r="I3" s="274"/>
      <c r="J3" s="274"/>
      <c r="K3" s="274"/>
      <c r="L3" s="274"/>
      <c r="M3" s="274"/>
      <c r="N3" s="31"/>
      <c r="Q3" s="274" t="s">
        <v>27</v>
      </c>
      <c r="R3" s="274"/>
      <c r="S3" s="274"/>
      <c r="T3" s="274"/>
      <c r="U3" s="274"/>
      <c r="V3" s="274"/>
      <c r="W3" s="274"/>
      <c r="X3" s="274"/>
      <c r="Y3" s="274"/>
      <c r="Z3" s="274"/>
    </row>
    <row r="4" spans="2:26" x14ac:dyDescent="0.35">
      <c r="D4" s="2"/>
      <c r="E4" s="2"/>
      <c r="F4" s="2"/>
      <c r="G4" s="2"/>
      <c r="H4" s="2"/>
      <c r="I4" s="2"/>
      <c r="J4" s="2"/>
      <c r="K4" s="2"/>
      <c r="L4" s="2"/>
      <c r="M4" s="2"/>
      <c r="N4" s="31"/>
      <c r="Q4" s="2"/>
      <c r="R4" s="2"/>
      <c r="S4" s="2"/>
      <c r="T4" s="2"/>
      <c r="U4" s="2"/>
      <c r="V4" s="2"/>
      <c r="W4" s="2"/>
      <c r="X4" s="2"/>
      <c r="Y4" s="2"/>
      <c r="Z4" s="2"/>
    </row>
    <row r="5" spans="2:26" x14ac:dyDescent="0.35">
      <c r="D5" s="2"/>
      <c r="E5" s="2"/>
      <c r="G5" s="34" t="s">
        <v>0</v>
      </c>
      <c r="H5" s="14" t="str">
        <f>IF('Scoring Summary'!$E$5="","",'Scoring Summary'!$E$5)</f>
        <v/>
      </c>
      <c r="I5" s="52"/>
      <c r="J5" s="52"/>
      <c r="K5" s="52"/>
      <c r="L5" s="52"/>
      <c r="M5" s="2"/>
      <c r="N5" s="31"/>
      <c r="Q5" s="2"/>
      <c r="R5" s="2"/>
      <c r="T5" s="34" t="s">
        <v>0</v>
      </c>
      <c r="U5" s="14" t="e">
        <f>IF('Scoring Summary'!#REF!="","",'Scoring Summary'!#REF!)</f>
        <v>#REF!</v>
      </c>
      <c r="V5" s="52"/>
      <c r="W5" s="52"/>
      <c r="X5" s="52"/>
      <c r="Y5" s="52"/>
      <c r="Z5" s="2"/>
    </row>
    <row r="6" spans="2:26" x14ac:dyDescent="0.35">
      <c r="G6" s="34" t="s">
        <v>1</v>
      </c>
      <c r="H6" s="299" t="str">
        <f>IF('Scoring Summary'!E6="","",'Scoring Summary'!E6)</f>
        <v/>
      </c>
      <c r="I6" s="300"/>
      <c r="J6" s="300"/>
      <c r="K6" s="300"/>
      <c r="L6" s="301"/>
      <c r="N6" s="31"/>
      <c r="T6" s="34" t="s">
        <v>1</v>
      </c>
      <c r="U6" s="299" t="e">
        <f>IF('Scoring Summary'!#REF!="","",'Scoring Summary'!#REF!)</f>
        <v>#REF!</v>
      </c>
      <c r="V6" s="300"/>
      <c r="W6" s="300"/>
      <c r="X6" s="300"/>
      <c r="Y6" s="301"/>
    </row>
    <row r="7" spans="2:26" x14ac:dyDescent="0.35">
      <c r="G7" s="34"/>
      <c r="H7" s="111"/>
      <c r="I7" s="111"/>
      <c r="J7" s="52"/>
      <c r="K7" s="52"/>
      <c r="L7" s="52"/>
      <c r="N7" s="31"/>
      <c r="T7" s="34"/>
      <c r="U7" s="111"/>
      <c r="V7" s="111"/>
      <c r="W7" s="52"/>
      <c r="X7" s="52"/>
      <c r="Y7" s="52"/>
    </row>
    <row r="8" spans="2:26" x14ac:dyDescent="0.35">
      <c r="G8" s="34" t="s">
        <v>21</v>
      </c>
      <c r="H8" s="298" t="str">
        <f>IF('Scoring Summary'!E8="","",'Scoring Summary'!E8)</f>
        <v>HOME-ARP Non-Congregate Shelter</v>
      </c>
      <c r="I8" s="298"/>
      <c r="J8" s="52"/>
      <c r="K8" s="52"/>
      <c r="L8" s="52"/>
      <c r="N8" s="31"/>
      <c r="T8" s="34" t="s">
        <v>21</v>
      </c>
      <c r="U8" s="429" t="e">
        <f>IF('Scoring Summary'!#REF!="","",'Scoring Summary'!#REF!)</f>
        <v>#REF!</v>
      </c>
      <c r="V8" s="430"/>
      <c r="W8" s="52"/>
      <c r="X8" s="52"/>
      <c r="Y8" s="52"/>
    </row>
    <row r="9" spans="2:26" x14ac:dyDescent="0.35">
      <c r="G9" s="34"/>
      <c r="H9" s="52"/>
      <c r="I9" s="52"/>
      <c r="J9" s="52"/>
      <c r="K9" s="52"/>
      <c r="L9" s="52"/>
      <c r="N9" s="31"/>
      <c r="T9" s="34"/>
      <c r="U9" s="52"/>
      <c r="V9" s="52"/>
      <c r="W9" s="52"/>
      <c r="X9" s="52"/>
      <c r="Y9" s="52"/>
    </row>
    <row r="10" spans="2:26" x14ac:dyDescent="0.35">
      <c r="G10" s="34" t="s">
        <v>19</v>
      </c>
      <c r="H10" s="185">
        <f>IF(H16="",0,IF(H20&gt;10,10,H20))</f>
        <v>0</v>
      </c>
      <c r="I10" s="52"/>
      <c r="J10" s="52"/>
      <c r="K10" s="52"/>
      <c r="L10" s="52"/>
      <c r="N10" s="31"/>
      <c r="T10" s="34" t="s">
        <v>20</v>
      </c>
      <c r="U10" s="185">
        <f>IF(U16="",0,IF(U20&gt;10,10,U20))</f>
        <v>0</v>
      </c>
      <c r="V10" s="52"/>
      <c r="W10" s="52"/>
      <c r="X10" s="52"/>
      <c r="Y10" s="52"/>
    </row>
    <row r="11" spans="2:26" ht="16" thickBot="1" x14ac:dyDescent="0.4">
      <c r="D11" s="3"/>
      <c r="E11" s="3"/>
      <c r="F11" s="3"/>
      <c r="G11" s="3"/>
      <c r="H11" s="3"/>
      <c r="I11" s="3"/>
      <c r="J11" s="3"/>
      <c r="K11" s="3"/>
      <c r="L11" s="3"/>
      <c r="M11" s="3"/>
      <c r="N11" s="31"/>
      <c r="Q11" s="3"/>
      <c r="R11" s="3"/>
      <c r="S11" s="3"/>
      <c r="T11" s="3"/>
      <c r="U11" s="3"/>
      <c r="V11" s="3"/>
      <c r="W11" s="3"/>
      <c r="X11" s="3"/>
      <c r="Y11" s="3"/>
      <c r="Z11" s="3"/>
    </row>
    <row r="12" spans="2:26" x14ac:dyDescent="0.35">
      <c r="B12" s="21" t="s">
        <v>65</v>
      </c>
      <c r="N12" s="31"/>
    </row>
    <row r="13" spans="2:26" ht="116.25" customHeight="1" x14ac:dyDescent="0.35">
      <c r="B13" s="21" t="s">
        <v>66</v>
      </c>
      <c r="D13" s="285" t="s">
        <v>325</v>
      </c>
      <c r="E13" s="285"/>
      <c r="F13" s="285"/>
      <c r="G13" s="285"/>
      <c r="H13" s="285"/>
      <c r="I13" s="285"/>
      <c r="J13" s="285"/>
      <c r="K13" s="285"/>
      <c r="L13" s="285"/>
      <c r="M13" s="285"/>
      <c r="N13" s="31"/>
      <c r="Q13" s="285" t="s">
        <v>325</v>
      </c>
      <c r="R13" s="285"/>
      <c r="S13" s="285"/>
      <c r="T13" s="285"/>
      <c r="U13" s="285"/>
      <c r="V13" s="285"/>
      <c r="W13" s="285"/>
      <c r="X13" s="285"/>
      <c r="Y13" s="285"/>
      <c r="Z13" s="285"/>
    </row>
    <row r="14" spans="2:26" x14ac:dyDescent="0.35">
      <c r="D14" s="408" t="str">
        <f>IF(AND(H20&lt;&gt;"",OR(H16="",H18="")),"ERROR: INDICATE PROJECT LOCATION TYPE AND WHETHER PROJECT IS SCATTERED SITE","")</f>
        <v/>
      </c>
      <c r="E14" s="408"/>
      <c r="F14" s="408"/>
      <c r="G14" s="408"/>
      <c r="H14" s="408"/>
      <c r="I14" s="408"/>
      <c r="J14" s="408"/>
      <c r="K14" s="408"/>
      <c r="L14" s="408"/>
      <c r="M14" s="408"/>
      <c r="N14" s="31"/>
      <c r="Q14" s="408" t="str">
        <f>IF(AND(U20&lt;&gt;"",OR(U16="",U18="")),"ERROR: INDICATE PROJECT LOCATION TYPE AND WHETHER PROJECT IS SCATTERED SITE","")</f>
        <v/>
      </c>
      <c r="R14" s="408"/>
      <c r="S14" s="408"/>
      <c r="T14" s="408"/>
      <c r="U14" s="408"/>
      <c r="V14" s="408"/>
      <c r="W14" s="408"/>
      <c r="X14" s="408"/>
      <c r="Y14" s="408"/>
      <c r="Z14" s="408"/>
    </row>
    <row r="15" spans="2:26" ht="15" customHeight="1" x14ac:dyDescent="0.35">
      <c r="N15" s="31"/>
      <c r="S15" s="7"/>
    </row>
    <row r="16" spans="2:26" ht="15" customHeight="1" x14ac:dyDescent="0.35">
      <c r="F16" s="7"/>
      <c r="G16" s="34" t="s">
        <v>68</v>
      </c>
      <c r="H16" s="425"/>
      <c r="I16" s="426"/>
      <c r="N16" s="31"/>
      <c r="S16" s="7"/>
      <c r="T16" s="34" t="s">
        <v>68</v>
      </c>
      <c r="U16" s="427"/>
      <c r="V16" s="428"/>
    </row>
    <row r="17" spans="2:21" s="7" customFormat="1" x14ac:dyDescent="0.35">
      <c r="C17" s="22"/>
      <c r="O17" s="22"/>
      <c r="P17" s="22"/>
    </row>
    <row r="18" spans="2:21" s="7" customFormat="1" x14ac:dyDescent="0.35">
      <c r="B18" s="22"/>
      <c r="C18" s="22"/>
      <c r="G18" s="34" t="s">
        <v>67</v>
      </c>
      <c r="H18" s="23"/>
      <c r="O18" s="22"/>
      <c r="P18" s="22"/>
      <c r="T18" s="34" t="s">
        <v>67</v>
      </c>
      <c r="U18" s="50"/>
    </row>
    <row r="19" spans="2:21" s="7" customFormat="1" x14ac:dyDescent="0.35">
      <c r="B19" s="22"/>
      <c r="C19" s="22"/>
      <c r="O19" s="22"/>
      <c r="P19" s="22"/>
    </row>
    <row r="20" spans="2:21" x14ac:dyDescent="0.35">
      <c r="G20" s="34" t="s">
        <v>71</v>
      </c>
      <c r="H20" s="191"/>
      <c r="T20" s="34" t="s">
        <v>71</v>
      </c>
      <c r="U20" s="192"/>
    </row>
    <row r="21" spans="2:21" x14ac:dyDescent="0.35">
      <c r="D21" s="8"/>
      <c r="E21" s="8"/>
      <c r="F21" s="6"/>
      <c r="Q21" s="8"/>
      <c r="R21" s="8"/>
      <c r="S21" s="6"/>
    </row>
    <row r="22" spans="2:21" x14ac:dyDescent="0.35">
      <c r="B22" s="21" t="s">
        <v>69</v>
      </c>
    </row>
    <row r="23" spans="2:21" x14ac:dyDescent="0.35">
      <c r="B23" s="22" t="s">
        <v>70</v>
      </c>
    </row>
    <row r="25" spans="2:21" ht="27" x14ac:dyDescent="0.5">
      <c r="G25" s="198" t="s">
        <v>342</v>
      </c>
    </row>
  </sheetData>
  <sheetProtection selectLockedCells="1"/>
  <mergeCells count="14">
    <mergeCell ref="D2:M2"/>
    <mergeCell ref="Q2:Z2"/>
    <mergeCell ref="D3:M3"/>
    <mergeCell ref="Q3:Z3"/>
    <mergeCell ref="H6:L6"/>
    <mergeCell ref="U6:Y6"/>
    <mergeCell ref="H16:I16"/>
    <mergeCell ref="U16:V16"/>
    <mergeCell ref="H8:I8"/>
    <mergeCell ref="U8:V8"/>
    <mergeCell ref="D13:M13"/>
    <mergeCell ref="Q13:Z13"/>
    <mergeCell ref="D14:M14"/>
    <mergeCell ref="Q14:Z14"/>
  </mergeCells>
  <dataValidations count="2">
    <dataValidation type="list" allowBlank="1" showInputMessage="1" showErrorMessage="1" sqref="H18 U18" xr:uid="{00000000-0002-0000-0A00-000000000000}">
      <formula1>$B$12:$B$13</formula1>
    </dataValidation>
    <dataValidation type="list" allowBlank="1" showInputMessage="1" showErrorMessage="1" sqref="H16:I16 U16:V16" xr:uid="{00000000-0002-0000-0A00-000001000000}">
      <formula1>$B$22:$B$23</formula1>
    </dataValidation>
  </dataValidations>
  <pageMargins left="0.7" right="0.7" top="0.75" bottom="0.75" header="0.3" footer="0.3"/>
  <pageSetup scale="71" orientation="portrait" r:id="rId1"/>
  <headerFooter>
    <oddFooter>&amp;CTab: &amp;A&amp;RPrint Date: &amp;D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4D762-7A26-41C7-98B1-385D59AD1545}">
  <sheetPr codeName="Sheet22">
    <tabColor rgb="FFFF0000"/>
  </sheetPr>
  <dimension ref="B1:Z21"/>
  <sheetViews>
    <sheetView workbookViewId="0"/>
  </sheetViews>
  <sheetFormatPr defaultColWidth="9.1796875" defaultRowHeight="15.5" x14ac:dyDescent="0.35"/>
  <cols>
    <col min="1" max="1" width="3.54296875" style="1" customWidth="1"/>
    <col min="2" max="3" width="7.453125" style="19" hidden="1" customWidth="1"/>
    <col min="4" max="5" width="4.81640625" style="1" customWidth="1"/>
    <col min="6" max="8" width="12.453125" style="1" customWidth="1"/>
    <col min="9" max="9" width="14.453125" style="1" customWidth="1"/>
    <col min="10" max="13" width="12.453125" style="1" customWidth="1"/>
    <col min="14" max="14" width="3.54296875" style="1" customWidth="1"/>
    <col min="15" max="16" width="8" style="19" hidden="1" customWidth="1"/>
    <col min="17" max="18" width="4.81640625" style="1" customWidth="1"/>
    <col min="19" max="25" width="12.453125" style="1" customWidth="1"/>
    <col min="26" max="26" width="15.1796875" style="1" customWidth="1"/>
    <col min="27" max="16384" width="9.1796875" style="1"/>
  </cols>
  <sheetData>
    <row r="1" spans="3:26" x14ac:dyDescent="0.35">
      <c r="N1" s="31"/>
    </row>
    <row r="2" spans="3:26" x14ac:dyDescent="0.35">
      <c r="D2" s="273" t="s">
        <v>216</v>
      </c>
      <c r="E2" s="273"/>
      <c r="F2" s="273"/>
      <c r="G2" s="273"/>
      <c r="H2" s="273"/>
      <c r="I2" s="273"/>
      <c r="J2" s="273"/>
      <c r="K2" s="273"/>
      <c r="L2" s="273"/>
      <c r="M2" s="273"/>
      <c r="N2" s="31"/>
      <c r="Q2" s="273" t="s">
        <v>216</v>
      </c>
      <c r="R2" s="273"/>
      <c r="S2" s="273"/>
      <c r="T2" s="273"/>
      <c r="U2" s="273"/>
      <c r="V2" s="273"/>
      <c r="W2" s="273"/>
      <c r="X2" s="273"/>
      <c r="Y2" s="273"/>
      <c r="Z2" s="273"/>
    </row>
    <row r="3" spans="3:26" ht="16" thickBot="1" x14ac:dyDescent="0.4">
      <c r="D3" s="274" t="s">
        <v>26</v>
      </c>
      <c r="E3" s="274"/>
      <c r="F3" s="274"/>
      <c r="G3" s="274"/>
      <c r="H3" s="274"/>
      <c r="I3" s="274"/>
      <c r="J3" s="274"/>
      <c r="K3" s="274"/>
      <c r="L3" s="274"/>
      <c r="M3" s="274"/>
      <c r="N3" s="31"/>
      <c r="Q3" s="274" t="s">
        <v>27</v>
      </c>
      <c r="R3" s="274"/>
      <c r="S3" s="274"/>
      <c r="T3" s="274"/>
      <c r="U3" s="274"/>
      <c r="V3" s="274"/>
      <c r="W3" s="274"/>
      <c r="X3" s="274"/>
      <c r="Y3" s="274"/>
      <c r="Z3" s="274"/>
    </row>
    <row r="4" spans="3:26" x14ac:dyDescent="0.35">
      <c r="D4" s="2"/>
      <c r="E4" s="2"/>
      <c r="F4" s="2"/>
      <c r="G4" s="2"/>
      <c r="H4" s="2"/>
      <c r="I4" s="2"/>
      <c r="J4" s="2"/>
      <c r="K4" s="2"/>
      <c r="L4" s="2"/>
      <c r="M4" s="2"/>
      <c r="N4" s="31"/>
      <c r="Q4" s="2"/>
      <c r="R4" s="2"/>
      <c r="S4" s="2"/>
      <c r="T4" s="2"/>
      <c r="U4" s="2"/>
      <c r="V4" s="2"/>
      <c r="W4" s="2"/>
      <c r="X4" s="2"/>
      <c r="Y4" s="2"/>
      <c r="Z4" s="2"/>
    </row>
    <row r="5" spans="3:26" x14ac:dyDescent="0.35">
      <c r="D5" s="2"/>
      <c r="E5" s="2"/>
      <c r="G5" s="34" t="s">
        <v>0</v>
      </c>
      <c r="H5" s="14" t="str">
        <f>IF('Scoring Summary'!$E$5="","",'Scoring Summary'!$E$5)</f>
        <v/>
      </c>
      <c r="I5" s="52"/>
      <c r="J5" s="52"/>
      <c r="K5" s="52"/>
      <c r="L5" s="52"/>
      <c r="M5" s="2"/>
      <c r="N5" s="31"/>
      <c r="Q5" s="2"/>
      <c r="R5" s="2"/>
      <c r="T5" s="34" t="s">
        <v>0</v>
      </c>
      <c r="U5" s="14" t="e">
        <f>IF('Scoring Summary'!#REF!="","",'Scoring Summary'!#REF!)</f>
        <v>#REF!</v>
      </c>
      <c r="V5" s="52"/>
      <c r="W5" s="52"/>
      <c r="X5" s="52"/>
      <c r="Y5" s="52"/>
      <c r="Z5" s="2"/>
    </row>
    <row r="6" spans="3:26" x14ac:dyDescent="0.35">
      <c r="G6" s="34" t="s">
        <v>1</v>
      </c>
      <c r="H6" s="299" t="str">
        <f>IF('Scoring Summary'!E6="","",'Scoring Summary'!E6)</f>
        <v/>
      </c>
      <c r="I6" s="300"/>
      <c r="J6" s="300"/>
      <c r="K6" s="300"/>
      <c r="L6" s="301"/>
      <c r="N6" s="31"/>
      <c r="T6" s="34" t="s">
        <v>1</v>
      </c>
      <c r="U6" s="299" t="e">
        <f>IF('Scoring Summary'!#REF!="","",'Scoring Summary'!#REF!)</f>
        <v>#REF!</v>
      </c>
      <c r="V6" s="300"/>
      <c r="W6" s="300"/>
      <c r="X6" s="300"/>
      <c r="Y6" s="301"/>
    </row>
    <row r="7" spans="3:26" x14ac:dyDescent="0.35">
      <c r="G7" s="34"/>
      <c r="H7" s="111"/>
      <c r="I7" s="111"/>
      <c r="J7" s="52"/>
      <c r="K7" s="52"/>
      <c r="L7" s="52"/>
      <c r="N7" s="31"/>
      <c r="T7" s="34"/>
      <c r="U7" s="111"/>
      <c r="V7" s="111"/>
      <c r="W7" s="52"/>
      <c r="X7" s="52"/>
      <c r="Y7" s="52"/>
    </row>
    <row r="8" spans="3:26" x14ac:dyDescent="0.35">
      <c r="G8" s="34" t="s">
        <v>21</v>
      </c>
      <c r="H8" s="298" t="str">
        <f>IF('Scoring Summary'!E8="","",'Scoring Summary'!E8)</f>
        <v>HOME-ARP Non-Congregate Shelter</v>
      </c>
      <c r="I8" s="298"/>
      <c r="J8" s="52"/>
      <c r="K8" s="52"/>
      <c r="L8" s="52"/>
      <c r="N8" s="31"/>
      <c r="T8" s="34" t="s">
        <v>21</v>
      </c>
      <c r="U8" s="429" t="e">
        <f>IF('Scoring Summary'!#REF!="","",'Scoring Summary'!#REF!)</f>
        <v>#REF!</v>
      </c>
      <c r="V8" s="430"/>
      <c r="W8" s="52"/>
      <c r="X8" s="52"/>
      <c r="Y8" s="52"/>
    </row>
    <row r="9" spans="3:26" x14ac:dyDescent="0.35">
      <c r="G9" s="34"/>
      <c r="H9" s="51"/>
      <c r="I9" s="51"/>
      <c r="J9" s="52"/>
      <c r="K9" s="52"/>
      <c r="L9" s="52"/>
      <c r="N9" s="31"/>
      <c r="T9" s="34"/>
      <c r="U9" s="51"/>
      <c r="V9" s="51"/>
      <c r="W9" s="52"/>
      <c r="X9" s="52"/>
      <c r="Y9" s="52"/>
    </row>
    <row r="10" spans="3:26" x14ac:dyDescent="0.35">
      <c r="G10" s="34" t="s">
        <v>19</v>
      </c>
      <c r="H10" s="16">
        <f>IF(D14&lt;&gt;"",0,SUM(D17:D18))</f>
        <v>0</v>
      </c>
      <c r="I10" s="51"/>
      <c r="J10" s="52"/>
      <c r="K10" s="52"/>
      <c r="L10" s="52"/>
      <c r="N10" s="31"/>
      <c r="T10" s="34" t="s">
        <v>20</v>
      </c>
      <c r="U10" s="16">
        <f>IF(Q14&lt;&gt;"",0,SUM(Q17:Q18))</f>
        <v>0</v>
      </c>
      <c r="V10" s="51"/>
      <c r="W10" s="52"/>
      <c r="X10" s="52"/>
      <c r="Y10" s="52"/>
    </row>
    <row r="11" spans="3:26" ht="16" thickBot="1" x14ac:dyDescent="0.4">
      <c r="D11" s="3"/>
      <c r="E11" s="3"/>
      <c r="F11" s="3"/>
      <c r="G11" s="3"/>
      <c r="H11" s="3"/>
      <c r="I11" s="3"/>
      <c r="J11" s="3"/>
      <c r="K11" s="3"/>
      <c r="L11" s="3"/>
      <c r="M11" s="3"/>
      <c r="N11" s="31"/>
      <c r="Q11" s="3"/>
      <c r="R11" s="3"/>
      <c r="S11" s="3"/>
      <c r="T11" s="3"/>
      <c r="U11" s="3"/>
      <c r="V11" s="3"/>
      <c r="W11" s="3"/>
      <c r="X11" s="3"/>
      <c r="Y11" s="3"/>
      <c r="Z11" s="3"/>
    </row>
    <row r="12" spans="3:26" x14ac:dyDescent="0.35">
      <c r="N12" s="31"/>
    </row>
    <row r="13" spans="3:26" ht="96.75" customHeight="1" x14ac:dyDescent="0.35">
      <c r="D13" s="285" t="s">
        <v>332</v>
      </c>
      <c r="E13" s="409"/>
      <c r="F13" s="409"/>
      <c r="G13" s="409"/>
      <c r="H13" s="409"/>
      <c r="I13" s="409"/>
      <c r="J13" s="409"/>
      <c r="K13" s="409"/>
      <c r="L13" s="409"/>
      <c r="M13" s="409"/>
      <c r="N13" s="31"/>
      <c r="Q13" s="285" t="s">
        <v>332</v>
      </c>
      <c r="R13" s="409"/>
      <c r="S13" s="409"/>
      <c r="T13" s="409"/>
      <c r="U13" s="409"/>
      <c r="V13" s="409"/>
      <c r="W13" s="409"/>
      <c r="X13" s="409"/>
      <c r="Y13" s="409"/>
      <c r="Z13" s="409"/>
    </row>
    <row r="14" spans="3:26" ht="35.25" customHeight="1" x14ac:dyDescent="0.35">
      <c r="D14" s="431" t="str">
        <f>IF(AND(E17="X",E18="X"),"ERROR: SELECT ONLY ONE NO ADDITIONAL AUTHORITY RESOURCE REQUESTS SCORING OPTION","")</f>
        <v/>
      </c>
      <c r="E14" s="431"/>
      <c r="F14" s="431"/>
      <c r="G14" s="431"/>
      <c r="H14" s="431"/>
      <c r="I14" s="431"/>
      <c r="J14" s="431"/>
      <c r="K14" s="431"/>
      <c r="L14" s="431"/>
      <c r="M14" s="431"/>
      <c r="N14" s="31"/>
      <c r="P14" s="19" t="s">
        <v>2</v>
      </c>
      <c r="Q14" s="431" t="str">
        <f>IF(AND(R17="X",R18="X"),"ERROR: SELECT ONLY ONE NO ADDITIONAL AUTHORITY RESOURCE REQUESTS SCORING OPTION","")</f>
        <v/>
      </c>
      <c r="R14" s="431"/>
      <c r="S14" s="431"/>
      <c r="T14" s="431"/>
      <c r="U14" s="431"/>
      <c r="V14" s="431"/>
      <c r="W14" s="431"/>
      <c r="X14" s="431"/>
      <c r="Y14" s="431"/>
      <c r="Z14" s="431"/>
    </row>
    <row r="15" spans="3:26" ht="16" thickBot="1" x14ac:dyDescent="0.4">
      <c r="D15" s="278" t="s">
        <v>105</v>
      </c>
      <c r="E15" s="278"/>
      <c r="F15" s="278"/>
      <c r="G15" s="278"/>
      <c r="H15" s="278"/>
      <c r="I15" s="278"/>
      <c r="J15" s="278"/>
      <c r="K15" s="278"/>
      <c r="L15" s="278"/>
      <c r="M15" s="278"/>
      <c r="N15" s="31"/>
      <c r="Q15" s="278" t="s">
        <v>105</v>
      </c>
      <c r="R15" s="278"/>
      <c r="S15" s="278"/>
      <c r="T15" s="278"/>
      <c r="U15" s="278"/>
      <c r="V15" s="278"/>
      <c r="W15" s="278"/>
      <c r="X15" s="278"/>
      <c r="Y15" s="278"/>
      <c r="Z15" s="278"/>
    </row>
    <row r="16" spans="3:26" x14ac:dyDescent="0.35">
      <c r="C16" s="90" t="s">
        <v>25</v>
      </c>
      <c r="P16" s="90" t="s">
        <v>25</v>
      </c>
    </row>
    <row r="17" spans="3:26" ht="38.25" customHeight="1" x14ac:dyDescent="0.35">
      <c r="C17" s="19">
        <v>2</v>
      </c>
      <c r="D17" s="96" t="str">
        <f>IF(E17="X",C17,"")</f>
        <v/>
      </c>
      <c r="E17" s="18"/>
      <c r="F17" s="305" t="s">
        <v>104</v>
      </c>
      <c r="G17" s="306"/>
      <c r="H17" s="306"/>
      <c r="I17" s="306"/>
      <c r="J17" s="306"/>
      <c r="K17" s="306"/>
      <c r="L17" s="306"/>
      <c r="M17" s="306"/>
      <c r="P17" s="19">
        <v>2</v>
      </c>
      <c r="Q17" s="96" t="str">
        <f>IF(R17="X",P17,"")</f>
        <v/>
      </c>
      <c r="R17" s="48"/>
      <c r="S17" s="305" t="s">
        <v>104</v>
      </c>
      <c r="T17" s="306"/>
      <c r="U17" s="306"/>
      <c r="V17" s="306"/>
      <c r="W17" s="306"/>
      <c r="X17" s="306"/>
      <c r="Y17" s="306"/>
      <c r="Z17" s="306"/>
    </row>
    <row r="18" spans="3:26" ht="38.25" customHeight="1" x14ac:dyDescent="0.35">
      <c r="C18" s="19">
        <v>1</v>
      </c>
      <c r="D18" s="96" t="str">
        <f>IF(E18="X",C18,"")</f>
        <v/>
      </c>
      <c r="E18" s="18"/>
      <c r="F18" s="305" t="s">
        <v>333</v>
      </c>
      <c r="G18" s="306"/>
      <c r="H18" s="306"/>
      <c r="I18" s="306"/>
      <c r="J18" s="306"/>
      <c r="K18" s="306"/>
      <c r="L18" s="306"/>
      <c r="M18" s="306"/>
      <c r="P18" s="19">
        <v>1</v>
      </c>
      <c r="Q18" s="96" t="str">
        <f>IF(R18="X",P18,"")</f>
        <v/>
      </c>
      <c r="R18" s="48"/>
      <c r="S18" s="305" t="s">
        <v>333</v>
      </c>
      <c r="T18" s="306"/>
      <c r="U18" s="306"/>
      <c r="V18" s="306"/>
      <c r="W18" s="306"/>
      <c r="X18" s="306"/>
      <c r="Y18" s="306"/>
      <c r="Z18" s="306"/>
    </row>
    <row r="21" spans="3:26" x14ac:dyDescent="0.35">
      <c r="D21" s="9" t="s">
        <v>344</v>
      </c>
      <c r="E21" s="94"/>
    </row>
  </sheetData>
  <sheetProtection selectLockedCells="1"/>
  <mergeCells count="18">
    <mergeCell ref="H8:I8"/>
    <mergeCell ref="U8:V8"/>
    <mergeCell ref="D2:M2"/>
    <mergeCell ref="Q2:Z2"/>
    <mergeCell ref="D3:M3"/>
    <mergeCell ref="Q3:Z3"/>
    <mergeCell ref="H6:L6"/>
    <mergeCell ref="U6:Y6"/>
    <mergeCell ref="D13:M13"/>
    <mergeCell ref="Q13:Z13"/>
    <mergeCell ref="D15:M15"/>
    <mergeCell ref="S17:Z17"/>
    <mergeCell ref="S18:Z18"/>
    <mergeCell ref="Q15:Z15"/>
    <mergeCell ref="D14:M14"/>
    <mergeCell ref="Q14:Z14"/>
    <mergeCell ref="F17:M17"/>
    <mergeCell ref="F18:M18"/>
  </mergeCells>
  <dataValidations count="1">
    <dataValidation type="list" allowBlank="1" showInputMessage="1" showErrorMessage="1" sqref="R17:R18 E17:E18" xr:uid="{26A5EF0D-3B82-48EC-8FE7-2A2D5744873F}">
      <formula1>$P$13:$P$14</formula1>
    </dataValidation>
  </dataValidations>
  <pageMargins left="0.7" right="0.7" top="0.75" bottom="0.75" header="0.3" footer="0.3"/>
  <pageSetup scale="71" orientation="portrait" r:id="rId1"/>
  <headerFooter>
    <oddFooter>&amp;CTab: &amp;A&amp;RPrint Date: &amp;D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EEB30-22CA-470D-AEE9-7B2120B4048F}">
  <sheetPr codeName="Sheet30"/>
  <dimension ref="B1:O27"/>
  <sheetViews>
    <sheetView workbookViewId="0"/>
  </sheetViews>
  <sheetFormatPr defaultColWidth="9.1796875" defaultRowHeight="15.5" x14ac:dyDescent="0.35"/>
  <cols>
    <col min="1" max="1" width="3.54296875" style="1" customWidth="1"/>
    <col min="2" max="3" width="9.1796875" style="19" hidden="1" customWidth="1"/>
    <col min="4" max="4" width="1.54296875" style="1" hidden="1" customWidth="1"/>
    <col min="5" max="6" width="9.1796875" style="19" hidden="1" customWidth="1"/>
    <col min="7" max="7" width="4.81640625" style="1" customWidth="1"/>
    <col min="8" max="10" width="14.1796875" style="1" customWidth="1"/>
    <col min="11" max="11" width="16.54296875" style="1" customWidth="1"/>
    <col min="12" max="15" width="12.453125" style="1" customWidth="1"/>
    <col min="16" max="16384" width="9.1796875" style="1"/>
  </cols>
  <sheetData>
    <row r="1" spans="3:15" x14ac:dyDescent="0.35">
      <c r="D1" s="31"/>
    </row>
    <row r="2" spans="3:15" x14ac:dyDescent="0.35">
      <c r="D2" s="31"/>
      <c r="G2" s="273" t="s">
        <v>209</v>
      </c>
      <c r="H2" s="273"/>
      <c r="I2" s="273"/>
      <c r="J2" s="273"/>
      <c r="K2" s="273"/>
      <c r="L2" s="273"/>
      <c r="M2" s="273"/>
      <c r="N2" s="273"/>
      <c r="O2" s="273"/>
    </row>
    <row r="3" spans="3:15" ht="16" thickBot="1" x14ac:dyDescent="0.4">
      <c r="D3" s="31"/>
      <c r="G3" s="274" t="s">
        <v>223</v>
      </c>
      <c r="H3" s="274"/>
      <c r="I3" s="274"/>
      <c r="J3" s="274"/>
      <c r="K3" s="274"/>
      <c r="L3" s="274"/>
      <c r="M3" s="274"/>
      <c r="N3" s="274"/>
      <c r="O3" s="274"/>
    </row>
    <row r="4" spans="3:15" x14ac:dyDescent="0.35">
      <c r="D4" s="31"/>
      <c r="G4" s="2"/>
      <c r="H4" s="2"/>
      <c r="I4" s="2"/>
      <c r="J4" s="2"/>
      <c r="K4" s="2"/>
      <c r="L4" s="2"/>
      <c r="M4" s="2"/>
      <c r="N4" s="2"/>
      <c r="O4" s="2"/>
    </row>
    <row r="5" spans="3:15" x14ac:dyDescent="0.35">
      <c r="D5" s="31"/>
      <c r="G5" s="2"/>
      <c r="I5" s="34" t="s">
        <v>0</v>
      </c>
      <c r="J5" s="14" t="e">
        <f>IF('Scoring Summary'!#REF!="","",'Scoring Summary'!#REF!)</f>
        <v>#REF!</v>
      </c>
      <c r="K5" s="52"/>
      <c r="L5" s="52"/>
      <c r="M5" s="52"/>
      <c r="N5" s="52"/>
      <c r="O5" s="2"/>
    </row>
    <row r="6" spans="3:15" x14ac:dyDescent="0.35">
      <c r="D6" s="31"/>
      <c r="I6" s="34" t="s">
        <v>1</v>
      </c>
      <c r="J6" s="299" t="e">
        <f>IF('Scoring Summary'!#REF!="","",'Scoring Summary'!#REF!)</f>
        <v>#REF!</v>
      </c>
      <c r="K6" s="300"/>
      <c r="L6" s="300"/>
      <c r="M6" s="300"/>
      <c r="N6" s="301"/>
    </row>
    <row r="7" spans="3:15" x14ac:dyDescent="0.35">
      <c r="D7" s="31"/>
      <c r="I7" s="34"/>
      <c r="J7" s="111"/>
      <c r="K7" s="111"/>
      <c r="L7" s="52"/>
      <c r="M7" s="52"/>
      <c r="N7" s="52"/>
    </row>
    <row r="8" spans="3:15" x14ac:dyDescent="0.35">
      <c r="D8" s="31"/>
      <c r="I8" s="34" t="s">
        <v>21</v>
      </c>
      <c r="J8" s="429" t="e">
        <f>IF('Scoring Summary'!#REF!="","",'Scoring Summary'!#REF!)</f>
        <v>#REF!</v>
      </c>
      <c r="K8" s="430"/>
      <c r="L8" s="52"/>
      <c r="M8" s="52"/>
      <c r="N8" s="52"/>
    </row>
    <row r="9" spans="3:15" hidden="1" x14ac:dyDescent="0.35">
      <c r="D9" s="31"/>
      <c r="I9" s="34"/>
      <c r="J9" s="51"/>
      <c r="K9" s="51"/>
      <c r="L9" s="52"/>
      <c r="M9" s="52"/>
      <c r="N9" s="52"/>
    </row>
    <row r="10" spans="3:15" hidden="1" x14ac:dyDescent="0.35">
      <c r="D10"/>
      <c r="E10"/>
      <c r="F10"/>
      <c r="G10"/>
      <c r="H10"/>
      <c r="I10"/>
      <c r="J10"/>
      <c r="K10"/>
      <c r="L10"/>
      <c r="M10" s="52"/>
      <c r="N10" s="52"/>
    </row>
    <row r="11" spans="3:15" ht="16" thickBot="1" x14ac:dyDescent="0.4">
      <c r="D11" s="31"/>
      <c r="G11" s="3"/>
      <c r="H11" s="3"/>
      <c r="I11" s="3"/>
      <c r="J11" s="3"/>
      <c r="K11" s="3"/>
      <c r="L11" s="3"/>
      <c r="M11" s="3"/>
      <c r="N11" s="3"/>
      <c r="O11" s="3"/>
    </row>
    <row r="12" spans="3:15" x14ac:dyDescent="0.35">
      <c r="D12" s="31"/>
    </row>
    <row r="13" spans="3:15" ht="16.5" customHeight="1" x14ac:dyDescent="0.35">
      <c r="D13" s="31"/>
      <c r="G13" s="285" t="s">
        <v>225</v>
      </c>
      <c r="H13" s="285"/>
      <c r="I13" s="285"/>
      <c r="J13" s="285"/>
      <c r="K13" s="285"/>
      <c r="L13" s="285"/>
      <c r="M13" s="285"/>
      <c r="N13" s="285"/>
      <c r="O13" s="285"/>
    </row>
    <row r="14" spans="3:15" ht="16.5" customHeight="1" x14ac:dyDescent="0.35">
      <c r="D14" s="31"/>
    </row>
    <row r="15" spans="3:15" x14ac:dyDescent="0.35">
      <c r="C15" s="19" t="s">
        <v>2</v>
      </c>
      <c r="D15" s="31"/>
      <c r="F15" s="19" t="s">
        <v>2</v>
      </c>
      <c r="I15" s="34" t="s">
        <v>227</v>
      </c>
      <c r="J15" s="14" t="e">
        <f>IF('Scoring Summary'!#REF!="","",'Scoring Summary'!#REF!)</f>
        <v>#REF!</v>
      </c>
      <c r="K15" s="52"/>
      <c r="L15" s="52"/>
      <c r="M15" s="52"/>
      <c r="N15" s="52"/>
    </row>
    <row r="16" spans="3:15" x14ac:dyDescent="0.35">
      <c r="D16" s="31"/>
      <c r="I16" s="34" t="s">
        <v>228</v>
      </c>
      <c r="J16" s="299" t="e">
        <f>IF('Scoring Summary'!#REF!="","",'Scoring Summary'!#REF!)</f>
        <v>#REF!</v>
      </c>
      <c r="K16" s="300"/>
      <c r="L16" s="300"/>
      <c r="M16" s="300"/>
      <c r="N16" s="301"/>
    </row>
    <row r="17" spans="2:15" x14ac:dyDescent="0.35">
      <c r="D17" s="31"/>
      <c r="I17" s="34"/>
      <c r="J17" s="52"/>
      <c r="K17" s="52"/>
      <c r="L17" s="52"/>
      <c r="M17" s="52"/>
      <c r="N17" s="52"/>
    </row>
    <row r="18" spans="2:15" x14ac:dyDescent="0.35">
      <c r="D18" s="31"/>
      <c r="I18" s="34" t="s">
        <v>229</v>
      </c>
      <c r="J18" s="299"/>
      <c r="K18" s="300"/>
      <c r="L18" s="300"/>
      <c r="M18" s="300"/>
      <c r="N18" s="301"/>
    </row>
    <row r="19" spans="2:15" ht="16" thickBot="1" x14ac:dyDescent="0.4">
      <c r="D19" s="31"/>
      <c r="G19" s="278"/>
      <c r="H19" s="278"/>
      <c r="I19" s="278"/>
      <c r="J19" s="278"/>
      <c r="K19" s="278"/>
      <c r="L19" s="278"/>
      <c r="M19" s="278"/>
      <c r="N19" s="278"/>
      <c r="O19" s="278"/>
    </row>
    <row r="20" spans="2:15" x14ac:dyDescent="0.35">
      <c r="B20" s="47"/>
      <c r="C20" s="47"/>
      <c r="D20" s="31"/>
      <c r="E20" s="47"/>
      <c r="F20" s="47"/>
      <c r="H20" s="6" t="s">
        <v>224</v>
      </c>
      <c r="I20" s="6"/>
      <c r="J20" s="6"/>
      <c r="K20" s="6"/>
      <c r="L20" s="6" t="s">
        <v>226</v>
      </c>
      <c r="M20" s="6"/>
      <c r="N20" s="6"/>
      <c r="O20" s="6"/>
    </row>
    <row r="21" spans="2:15" ht="31.5" customHeight="1" x14ac:dyDescent="0.35">
      <c r="D21" s="31"/>
      <c r="G21" s="48"/>
      <c r="H21" s="305" t="s">
        <v>100</v>
      </c>
      <c r="I21" s="306"/>
      <c r="J21" s="306"/>
      <c r="K21" s="306"/>
      <c r="L21" s="435"/>
      <c r="M21" s="436"/>
      <c r="N21" s="436"/>
      <c r="O21" s="437"/>
    </row>
    <row r="22" spans="2:15" ht="31.5" customHeight="1" x14ac:dyDescent="0.35">
      <c r="B22" s="20"/>
      <c r="D22" s="31"/>
      <c r="E22" s="20"/>
      <c r="G22" s="48"/>
      <c r="H22" s="305" t="s">
        <v>163</v>
      </c>
      <c r="I22" s="306"/>
      <c r="J22" s="306"/>
      <c r="K22" s="306"/>
      <c r="L22" s="305"/>
      <c r="M22" s="306"/>
      <c r="N22" s="306"/>
      <c r="O22" s="307"/>
    </row>
    <row r="23" spans="2:15" s="7" customFormat="1" ht="26.15" customHeight="1" x14ac:dyDescent="0.35">
      <c r="B23" s="19"/>
      <c r="C23" s="19"/>
      <c r="E23" s="19"/>
      <c r="F23" s="19"/>
      <c r="G23" s="48"/>
      <c r="H23" s="305" t="s">
        <v>164</v>
      </c>
      <c r="I23" s="306"/>
      <c r="J23" s="306"/>
      <c r="K23" s="306"/>
      <c r="L23" s="305"/>
      <c r="M23" s="306"/>
      <c r="N23" s="306"/>
      <c r="O23" s="307"/>
    </row>
    <row r="24" spans="2:15" s="7" customFormat="1" ht="26.15" customHeight="1" x14ac:dyDescent="0.35">
      <c r="B24" s="19"/>
      <c r="C24" s="19"/>
      <c r="E24" s="19"/>
      <c r="F24" s="19"/>
      <c r="G24" s="48"/>
      <c r="H24" s="305" t="s">
        <v>101</v>
      </c>
      <c r="I24" s="306"/>
      <c r="J24" s="306"/>
      <c r="K24" s="306"/>
      <c r="L24" s="432"/>
      <c r="M24" s="433"/>
      <c r="N24" s="433"/>
      <c r="O24" s="434"/>
    </row>
    <row r="25" spans="2:15" s="7" customFormat="1" ht="26.15" customHeight="1" x14ac:dyDescent="0.35">
      <c r="B25" s="19"/>
      <c r="C25" s="19"/>
      <c r="E25" s="19"/>
      <c r="F25" s="19"/>
      <c r="G25" s="48"/>
      <c r="H25" s="305" t="s">
        <v>165</v>
      </c>
      <c r="I25" s="306"/>
      <c r="J25" s="306"/>
      <c r="K25" s="306"/>
      <c r="L25" s="305"/>
      <c r="M25" s="306"/>
      <c r="N25" s="306"/>
      <c r="O25" s="307"/>
    </row>
    <row r="27" spans="2:15" ht="15" customHeight="1" x14ac:dyDescent="0.35">
      <c r="G27" s="8"/>
      <c r="H27" s="6"/>
    </row>
  </sheetData>
  <sheetProtection selectLockedCells="1"/>
  <mergeCells count="18">
    <mergeCell ref="G2:O2"/>
    <mergeCell ref="G3:O3"/>
    <mergeCell ref="J6:N6"/>
    <mergeCell ref="G19:O19"/>
    <mergeCell ref="J8:K8"/>
    <mergeCell ref="G13:O13"/>
    <mergeCell ref="L21:O21"/>
    <mergeCell ref="J16:N16"/>
    <mergeCell ref="J18:N18"/>
    <mergeCell ref="H21:K21"/>
    <mergeCell ref="H22:K22"/>
    <mergeCell ref="H23:K23"/>
    <mergeCell ref="H24:K24"/>
    <mergeCell ref="H25:K25"/>
    <mergeCell ref="L22:O22"/>
    <mergeCell ref="L23:O23"/>
    <mergeCell ref="L24:O24"/>
    <mergeCell ref="L25:O25"/>
  </mergeCells>
  <dataValidations count="1">
    <dataValidation type="list" allowBlank="1" showInputMessage="1" showErrorMessage="1" sqref="G21:G25" xr:uid="{257876A0-4041-45B5-B143-CDE7EEE56FEE}">
      <formula1>F$14:F$15</formula1>
    </dataValidation>
  </dataValidations>
  <pageMargins left="0.7" right="0.7" top="0.75" bottom="0.75" header="0.3" footer="0.3"/>
  <pageSetup scale="71" orientation="portrait" r:id="rId1"/>
  <headerFooter>
    <oddFooter>&amp;CTab: &amp;A&amp;RPrint Date: &amp;D</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B1:Z39"/>
  <sheetViews>
    <sheetView workbookViewId="0"/>
  </sheetViews>
  <sheetFormatPr defaultColWidth="9.1796875" defaultRowHeight="15.5" x14ac:dyDescent="0.35"/>
  <cols>
    <col min="1" max="1" width="4.54296875" style="1" customWidth="1"/>
    <col min="2" max="2" width="9.1796875" style="114" hidden="1" customWidth="1"/>
    <col min="3" max="4" width="4.81640625" style="1" customWidth="1"/>
    <col min="5" max="13" width="12.453125" style="1" customWidth="1"/>
    <col min="14" max="14" width="1.54296875" style="1" customWidth="1"/>
    <col min="15" max="15" width="9.1796875" style="114" hidden="1" customWidth="1"/>
    <col min="16" max="17" width="4.81640625" style="1" customWidth="1"/>
    <col min="18" max="26" width="12.453125" style="1" customWidth="1"/>
    <col min="27" max="16384" width="9.1796875" style="1"/>
  </cols>
  <sheetData>
    <row r="1" spans="2:26" x14ac:dyDescent="0.35">
      <c r="N1" s="31"/>
    </row>
    <row r="2" spans="2:26" x14ac:dyDescent="0.35">
      <c r="C2" s="273" t="s">
        <v>5</v>
      </c>
      <c r="D2" s="273"/>
      <c r="E2" s="273"/>
      <c r="F2" s="273"/>
      <c r="G2" s="273"/>
      <c r="H2" s="273"/>
      <c r="I2" s="273"/>
      <c r="J2" s="273"/>
      <c r="K2" s="273"/>
      <c r="L2" s="273"/>
      <c r="M2" s="273"/>
      <c r="N2" s="31"/>
      <c r="P2" s="273" t="s">
        <v>5</v>
      </c>
      <c r="Q2" s="273"/>
      <c r="R2" s="273"/>
      <c r="S2" s="273"/>
      <c r="T2" s="273"/>
      <c r="U2" s="273"/>
      <c r="V2" s="273"/>
      <c r="W2" s="273"/>
      <c r="X2" s="273"/>
      <c r="Y2" s="273"/>
      <c r="Z2" s="273"/>
    </row>
    <row r="3" spans="2:26" ht="16" thickBot="1" x14ac:dyDescent="0.4">
      <c r="C3" s="274" t="s">
        <v>26</v>
      </c>
      <c r="D3" s="274"/>
      <c r="E3" s="274"/>
      <c r="F3" s="274"/>
      <c r="G3" s="274"/>
      <c r="H3" s="274"/>
      <c r="I3" s="274"/>
      <c r="J3" s="274"/>
      <c r="K3" s="274"/>
      <c r="L3" s="274"/>
      <c r="M3" s="274"/>
      <c r="N3" s="31"/>
      <c r="P3" s="274" t="s">
        <v>27</v>
      </c>
      <c r="Q3" s="274"/>
      <c r="R3" s="274"/>
      <c r="S3" s="274"/>
      <c r="T3" s="274"/>
      <c r="U3" s="274"/>
      <c r="V3" s="274"/>
      <c r="W3" s="274"/>
      <c r="X3" s="274"/>
      <c r="Y3" s="274"/>
      <c r="Z3" s="274"/>
    </row>
    <row r="4" spans="2:26" x14ac:dyDescent="0.35">
      <c r="C4" s="2"/>
      <c r="D4" s="2"/>
      <c r="E4" s="2"/>
      <c r="F4" s="2"/>
      <c r="G4" s="2"/>
      <c r="H4" s="2"/>
      <c r="I4" s="2"/>
      <c r="J4" s="2"/>
      <c r="K4" s="2"/>
      <c r="L4" s="2"/>
      <c r="M4" s="2"/>
      <c r="N4" s="31"/>
      <c r="P4" s="2"/>
      <c r="Q4" s="2"/>
      <c r="R4" s="2"/>
      <c r="S4" s="2"/>
      <c r="T4" s="2"/>
      <c r="U4" s="2"/>
      <c r="V4" s="2"/>
      <c r="W4" s="2"/>
      <c r="X4" s="2"/>
      <c r="Y4" s="2"/>
      <c r="Z4" s="2"/>
    </row>
    <row r="5" spans="2:26" x14ac:dyDescent="0.35">
      <c r="C5" s="2"/>
      <c r="D5" s="2"/>
      <c r="F5" s="34" t="s">
        <v>0</v>
      </c>
      <c r="G5" s="14" t="str">
        <f>IF('Scoring Summary'!E5="","",'Scoring Summary'!E5)</f>
        <v/>
      </c>
      <c r="H5" s="52"/>
      <c r="I5" s="52"/>
      <c r="J5" s="52"/>
      <c r="K5" s="52"/>
      <c r="L5" s="52"/>
      <c r="M5" s="2"/>
      <c r="N5" s="31"/>
      <c r="O5" s="114" t="s">
        <v>2</v>
      </c>
      <c r="P5" s="2"/>
      <c r="Q5" s="2"/>
      <c r="S5" s="34" t="s">
        <v>0</v>
      </c>
      <c r="T5" s="14" t="e">
        <f>IF('Scoring Summary'!#REF!="","",'Scoring Summary'!#REF!)</f>
        <v>#REF!</v>
      </c>
      <c r="U5" s="52"/>
      <c r="V5" s="52"/>
      <c r="W5" s="52"/>
      <c r="X5" s="52"/>
      <c r="Y5" s="52"/>
      <c r="Z5" s="2"/>
    </row>
    <row r="6" spans="2:26" x14ac:dyDescent="0.35">
      <c r="F6" s="34" t="s">
        <v>1</v>
      </c>
      <c r="G6" s="299" t="str">
        <f>IF('Scoring Summary'!E6="","",'Scoring Summary'!E6)</f>
        <v/>
      </c>
      <c r="H6" s="300"/>
      <c r="I6" s="300"/>
      <c r="J6" s="300"/>
      <c r="K6" s="301"/>
      <c r="L6" s="52"/>
      <c r="N6" s="31"/>
      <c r="S6" s="34" t="s">
        <v>1</v>
      </c>
      <c r="T6" s="299" t="e">
        <f>IF('Scoring Summary'!#REF!="","",'Scoring Summary'!#REF!)</f>
        <v>#REF!</v>
      </c>
      <c r="U6" s="300"/>
      <c r="V6" s="300"/>
      <c r="W6" s="300"/>
      <c r="X6" s="301"/>
      <c r="Y6" s="52"/>
    </row>
    <row r="7" spans="2:26" x14ac:dyDescent="0.35">
      <c r="F7" s="34"/>
      <c r="G7" s="111"/>
      <c r="H7" s="111"/>
      <c r="I7" s="52"/>
      <c r="J7" s="52"/>
      <c r="K7" s="52"/>
      <c r="L7" s="52"/>
      <c r="N7" s="31"/>
      <c r="S7" s="34"/>
      <c r="T7" s="111"/>
      <c r="U7" s="111"/>
      <c r="V7" s="52"/>
      <c r="W7" s="52"/>
      <c r="X7" s="52"/>
      <c r="Y7" s="52"/>
    </row>
    <row r="8" spans="2:26" x14ac:dyDescent="0.35">
      <c r="F8" s="34" t="s">
        <v>21</v>
      </c>
      <c r="G8" s="298" t="str">
        <f>IF('Scoring Summary'!E8="","",'Scoring Summary'!E8)</f>
        <v>HOME-ARP Non-Congregate Shelter</v>
      </c>
      <c r="H8" s="298"/>
      <c r="I8" s="52"/>
      <c r="J8" s="52"/>
      <c r="K8" s="52"/>
      <c r="L8" s="52"/>
      <c r="N8" s="31"/>
      <c r="S8" s="34" t="s">
        <v>21</v>
      </c>
      <c r="T8" s="429" t="e">
        <f>IF('Scoring Summary'!#REF!="","",'Scoring Summary'!#REF!)</f>
        <v>#REF!</v>
      </c>
      <c r="U8" s="430"/>
      <c r="V8" s="52"/>
      <c r="W8" s="52"/>
      <c r="X8" s="52"/>
      <c r="Y8" s="52"/>
    </row>
    <row r="9" spans="2:26" x14ac:dyDescent="0.35">
      <c r="F9" s="34"/>
      <c r="G9" s="51"/>
      <c r="H9" s="51"/>
      <c r="I9" s="52"/>
      <c r="J9" s="52"/>
      <c r="K9" s="52"/>
      <c r="L9" s="52"/>
      <c r="N9" s="31"/>
      <c r="S9" s="34"/>
      <c r="T9" s="51"/>
      <c r="U9" s="51"/>
      <c r="V9" s="52"/>
      <c r="W9" s="52"/>
      <c r="X9" s="52"/>
      <c r="Y9" s="52"/>
    </row>
    <row r="10" spans="2:26" x14ac:dyDescent="0.35">
      <c r="F10" s="34" t="s">
        <v>22</v>
      </c>
      <c r="G10" s="16">
        <f>IF(C16&lt;&gt;"",0,IF(D21="X",3,IF(D22="X",5,IF(D23="X",7,0))))</f>
        <v>0</v>
      </c>
      <c r="H10" s="51"/>
      <c r="I10" s="52"/>
      <c r="J10" s="52"/>
      <c r="K10" s="52"/>
      <c r="L10" s="52"/>
      <c r="N10" s="31"/>
      <c r="S10" s="34" t="s">
        <v>20</v>
      </c>
      <c r="T10" s="16">
        <f>IF(P16&lt;&gt;"",0,IF(Q21="X",3,IF(Q22="X",5,IF(Q23="X",7,0))))</f>
        <v>0</v>
      </c>
      <c r="U10" s="51"/>
      <c r="V10" s="52"/>
      <c r="W10" s="52"/>
      <c r="X10" s="52"/>
      <c r="Y10" s="52"/>
    </row>
    <row r="11" spans="2:26" ht="16" thickBot="1" x14ac:dyDescent="0.4">
      <c r="C11" s="3"/>
      <c r="D11" s="3"/>
      <c r="E11" s="3"/>
      <c r="F11" s="3"/>
      <c r="G11" s="3"/>
      <c r="H11" s="3"/>
      <c r="I11" s="3"/>
      <c r="J11" s="3"/>
      <c r="K11" s="3"/>
      <c r="L11" s="3"/>
      <c r="M11" s="3"/>
      <c r="N11" s="31"/>
      <c r="P11" s="3"/>
      <c r="Q11" s="3"/>
      <c r="R11" s="3"/>
      <c r="S11" s="3"/>
      <c r="T11" s="3"/>
      <c r="U11" s="3"/>
      <c r="V11" s="3"/>
      <c r="W11" s="3"/>
      <c r="X11" s="3"/>
      <c r="Y11" s="3"/>
      <c r="Z11" s="3"/>
    </row>
    <row r="12" spans="2:26" x14ac:dyDescent="0.35">
      <c r="N12" s="31"/>
    </row>
    <row r="13" spans="2:26" ht="21.75" customHeight="1" x14ac:dyDescent="0.35">
      <c r="C13" s="79" t="s">
        <v>134</v>
      </c>
      <c r="D13" s="106"/>
      <c r="E13" s="106"/>
      <c r="F13" s="106"/>
      <c r="G13" s="106"/>
      <c r="H13" s="106"/>
      <c r="I13" s="106"/>
      <c r="J13" s="106"/>
      <c r="K13" s="106"/>
      <c r="L13" s="106"/>
      <c r="M13" s="106"/>
      <c r="N13" s="31"/>
      <c r="P13" s="119" t="s">
        <v>134</v>
      </c>
      <c r="Q13" s="106"/>
      <c r="R13" s="106"/>
      <c r="S13" s="106"/>
      <c r="T13" s="106"/>
      <c r="U13" s="106"/>
      <c r="V13" s="106"/>
      <c r="W13" s="106"/>
      <c r="X13" s="106"/>
      <c r="Y13" s="106"/>
      <c r="Z13" s="106"/>
    </row>
    <row r="14" spans="2:26" s="106" customFormat="1" ht="15.75" customHeight="1" x14ac:dyDescent="0.35">
      <c r="B14" s="83"/>
      <c r="C14" s="288" t="s">
        <v>93</v>
      </c>
      <c r="D14" s="288"/>
      <c r="E14" s="288"/>
      <c r="F14" s="288"/>
      <c r="G14" s="288"/>
      <c r="H14" s="288"/>
      <c r="I14" s="288"/>
      <c r="J14" s="288"/>
      <c r="K14" s="288"/>
      <c r="L14" s="288"/>
      <c r="M14" s="288"/>
      <c r="N14" s="84"/>
      <c r="O14" s="83"/>
      <c r="P14" s="288" t="s">
        <v>93</v>
      </c>
      <c r="Q14" s="288"/>
      <c r="R14" s="288"/>
      <c r="S14" s="288"/>
      <c r="T14" s="288"/>
      <c r="U14" s="288"/>
      <c r="V14" s="288"/>
      <c r="W14" s="288"/>
      <c r="X14" s="288"/>
      <c r="Y14" s="288"/>
      <c r="Z14" s="288"/>
    </row>
    <row r="15" spans="2:26" x14ac:dyDescent="0.35">
      <c r="C15" s="288"/>
      <c r="D15" s="288"/>
      <c r="E15" s="288"/>
      <c r="F15" s="288"/>
      <c r="G15" s="288"/>
      <c r="H15" s="288"/>
      <c r="I15" s="288"/>
      <c r="J15" s="288"/>
      <c r="K15" s="288"/>
      <c r="L15" s="288"/>
      <c r="M15" s="288"/>
      <c r="N15" s="31"/>
      <c r="P15" s="288"/>
      <c r="Q15" s="288"/>
      <c r="R15" s="288"/>
      <c r="S15" s="288"/>
      <c r="T15" s="288"/>
      <c r="U15" s="288"/>
      <c r="V15" s="288"/>
      <c r="W15" s="288"/>
      <c r="X15" s="288"/>
      <c r="Y15" s="288"/>
      <c r="Z15" s="288"/>
    </row>
    <row r="16" spans="2:26" x14ac:dyDescent="0.35">
      <c r="C16" s="313" t="str">
        <f>IF(COUNT(C21:C23)&gt;1,"ERROR: SELECT ONLY ONE REHAB SCORING CRITERIA","")</f>
        <v/>
      </c>
      <c r="D16" s="313"/>
      <c r="E16" s="313"/>
      <c r="F16" s="313"/>
      <c r="G16" s="313"/>
      <c r="H16" s="313"/>
      <c r="I16" s="313"/>
      <c r="J16" s="313"/>
      <c r="K16" s="313"/>
      <c r="L16" s="313"/>
      <c r="M16" s="313"/>
      <c r="N16" s="31"/>
      <c r="P16" s="313" t="str">
        <f>IF(COUNT(P21:P23)&gt;1,"ERROR: SELECT ONLY ONE REHAB SCORING CRITERIA","")</f>
        <v/>
      </c>
      <c r="Q16" s="313"/>
      <c r="R16" s="313"/>
      <c r="S16" s="313"/>
      <c r="T16" s="313"/>
      <c r="U16" s="313"/>
      <c r="V16" s="313"/>
      <c r="W16" s="313"/>
      <c r="X16" s="313"/>
      <c r="Y16" s="313"/>
      <c r="Z16" s="313"/>
    </row>
    <row r="17" spans="2:26" x14ac:dyDescent="0.35">
      <c r="C17" s="313"/>
      <c r="D17" s="313"/>
      <c r="E17" s="313"/>
      <c r="F17" s="313"/>
      <c r="G17" s="313"/>
      <c r="H17" s="313"/>
      <c r="I17" s="313"/>
      <c r="J17" s="313"/>
      <c r="K17" s="313"/>
      <c r="L17" s="313"/>
      <c r="M17" s="313"/>
      <c r="N17" s="31"/>
      <c r="P17" s="313"/>
      <c r="Q17" s="313"/>
      <c r="R17" s="313"/>
      <c r="S17" s="313"/>
      <c r="T17" s="313"/>
      <c r="U17" s="313"/>
      <c r="V17" s="313"/>
      <c r="W17" s="313"/>
      <c r="X17" s="313"/>
      <c r="Y17" s="313"/>
      <c r="Z17" s="313"/>
    </row>
    <row r="18" spans="2:26" ht="16" thickBot="1" x14ac:dyDescent="0.4">
      <c r="C18" s="278" t="s">
        <v>81</v>
      </c>
      <c r="D18" s="278"/>
      <c r="E18" s="278"/>
      <c r="F18" s="278"/>
      <c r="G18" s="278"/>
      <c r="H18" s="278"/>
      <c r="I18" s="278"/>
      <c r="J18" s="278"/>
      <c r="K18" s="278"/>
      <c r="L18" s="278"/>
      <c r="M18" s="278"/>
      <c r="N18" s="31"/>
      <c r="P18" s="278" t="s">
        <v>81</v>
      </c>
      <c r="Q18" s="278"/>
      <c r="R18" s="278"/>
      <c r="S18" s="278"/>
      <c r="T18" s="278"/>
      <c r="U18" s="278"/>
      <c r="V18" s="278"/>
      <c r="W18" s="278"/>
      <c r="X18" s="278"/>
      <c r="Y18" s="278"/>
      <c r="Z18" s="278"/>
    </row>
    <row r="19" spans="2:26" x14ac:dyDescent="0.35">
      <c r="C19" s="438"/>
      <c r="D19" s="438"/>
      <c r="E19" s="438"/>
      <c r="F19" s="438"/>
      <c r="G19" s="438"/>
      <c r="H19" s="438"/>
      <c r="I19" s="438"/>
      <c r="J19" s="438"/>
      <c r="K19" s="438"/>
      <c r="L19" s="438"/>
      <c r="M19" s="438"/>
      <c r="N19" s="31"/>
      <c r="P19" s="438"/>
      <c r="Q19" s="438"/>
      <c r="R19" s="438"/>
      <c r="S19" s="438"/>
      <c r="T19" s="438"/>
      <c r="U19" s="438"/>
      <c r="V19" s="438"/>
      <c r="W19" s="438"/>
      <c r="X19" s="438"/>
      <c r="Y19" s="438"/>
      <c r="Z19" s="438"/>
    </row>
    <row r="20" spans="2:26" x14ac:dyDescent="0.35">
      <c r="B20" s="21"/>
      <c r="E20" s="6" t="s">
        <v>94</v>
      </c>
      <c r="F20" s="6"/>
      <c r="G20" s="6"/>
      <c r="H20" s="6"/>
      <c r="I20" s="6"/>
      <c r="J20" s="6"/>
      <c r="K20" s="6"/>
      <c r="L20" s="6"/>
      <c r="M20" s="6"/>
      <c r="N20" s="31"/>
      <c r="R20" s="6" t="s">
        <v>94</v>
      </c>
      <c r="S20" s="6"/>
      <c r="T20" s="6"/>
      <c r="U20" s="6"/>
      <c r="V20" s="6"/>
      <c r="W20" s="6"/>
      <c r="X20" s="6"/>
      <c r="Y20" s="6"/>
      <c r="Z20" s="6"/>
    </row>
    <row r="21" spans="2:26" ht="20.149999999999999" customHeight="1" x14ac:dyDescent="0.35">
      <c r="B21" s="21"/>
      <c r="C21" s="96" t="str">
        <f>IF(D21="X",3,"")</f>
        <v/>
      </c>
      <c r="D21" s="117"/>
      <c r="E21" s="85" t="s">
        <v>95</v>
      </c>
      <c r="F21" s="37"/>
      <c r="G21" s="35"/>
      <c r="H21" s="35"/>
      <c r="I21" s="35"/>
      <c r="J21" s="35"/>
      <c r="K21" s="35"/>
      <c r="L21" s="35"/>
      <c r="M21" s="36"/>
      <c r="N21" s="31"/>
      <c r="O21" s="21"/>
      <c r="P21" s="96" t="str">
        <f>IF(Q21="X",3,"")</f>
        <v/>
      </c>
      <c r="Q21" s="82"/>
      <c r="R21" s="85" t="s">
        <v>95</v>
      </c>
      <c r="S21" s="37"/>
      <c r="T21" s="35"/>
      <c r="U21" s="35"/>
      <c r="V21" s="35"/>
      <c r="W21" s="35"/>
      <c r="X21" s="35"/>
      <c r="Y21" s="35"/>
      <c r="Z21" s="36"/>
    </row>
    <row r="22" spans="2:26" ht="20.149999999999999" customHeight="1" x14ac:dyDescent="0.35">
      <c r="B22" s="21"/>
      <c r="C22" s="96" t="str">
        <f>IF(D22="X",5,"")</f>
        <v/>
      </c>
      <c r="D22" s="117"/>
      <c r="E22" s="85" t="s">
        <v>96</v>
      </c>
      <c r="F22" s="37"/>
      <c r="G22" s="35"/>
      <c r="H22" s="35"/>
      <c r="I22" s="35"/>
      <c r="J22" s="35"/>
      <c r="K22" s="35"/>
      <c r="L22" s="35"/>
      <c r="M22" s="36"/>
      <c r="N22" s="31"/>
      <c r="O22" s="21"/>
      <c r="P22" s="96" t="str">
        <f>IF(Q22="X",5,"")</f>
        <v/>
      </c>
      <c r="Q22" s="82"/>
      <c r="R22" s="85" t="s">
        <v>96</v>
      </c>
      <c r="S22" s="37"/>
      <c r="T22" s="35"/>
      <c r="U22" s="35"/>
      <c r="V22" s="35"/>
      <c r="W22" s="35"/>
      <c r="X22" s="35"/>
      <c r="Y22" s="35"/>
      <c r="Z22" s="36"/>
    </row>
    <row r="23" spans="2:26" ht="20.149999999999999" customHeight="1" x14ac:dyDescent="0.35">
      <c r="B23" s="21"/>
      <c r="C23" s="96" t="str">
        <f>IF(D23="X",7,"")</f>
        <v/>
      </c>
      <c r="D23" s="117"/>
      <c r="E23" s="86" t="s">
        <v>97</v>
      </c>
      <c r="F23" s="38"/>
      <c r="G23" s="35"/>
      <c r="H23" s="35"/>
      <c r="I23" s="35"/>
      <c r="J23" s="35"/>
      <c r="K23" s="35"/>
      <c r="L23" s="35"/>
      <c r="M23" s="36"/>
      <c r="N23" s="31"/>
      <c r="O23" s="21"/>
      <c r="P23" s="96" t="str">
        <f>IF(Q23="X",7,"")</f>
        <v/>
      </c>
      <c r="Q23" s="82"/>
      <c r="R23" s="86" t="s">
        <v>97</v>
      </c>
      <c r="S23" s="38"/>
      <c r="T23" s="35"/>
      <c r="U23" s="35"/>
      <c r="V23" s="35"/>
      <c r="W23" s="35"/>
      <c r="X23" s="35"/>
      <c r="Y23" s="35"/>
      <c r="Z23" s="36"/>
    </row>
    <row r="24" spans="2:26" ht="15" customHeight="1" x14ac:dyDescent="0.35">
      <c r="B24" s="21"/>
      <c r="E24" s="7"/>
      <c r="N24" s="31"/>
      <c r="R24" s="7"/>
    </row>
    <row r="25" spans="2:26" ht="15" customHeight="1" x14ac:dyDescent="0.35">
      <c r="C25" s="385"/>
      <c r="D25" s="385"/>
      <c r="E25" s="385"/>
      <c r="F25" s="385"/>
      <c r="G25" s="385"/>
      <c r="H25" s="385"/>
      <c r="I25" s="385"/>
      <c r="J25" s="385"/>
      <c r="K25" s="385"/>
      <c r="L25" s="385"/>
      <c r="M25" s="385"/>
      <c r="N25" s="31"/>
      <c r="P25" s="385"/>
      <c r="Q25" s="385"/>
      <c r="R25" s="385"/>
      <c r="S25" s="385"/>
      <c r="T25" s="385"/>
      <c r="U25" s="385"/>
      <c r="V25" s="385"/>
      <c r="W25" s="385"/>
      <c r="X25" s="385"/>
      <c r="Y25" s="385"/>
      <c r="Z25" s="385"/>
    </row>
    <row r="26" spans="2:26" s="7" customFormat="1" ht="15.65" customHeight="1" x14ac:dyDescent="0.35">
      <c r="B26" s="19"/>
      <c r="C26" s="385"/>
      <c r="D26" s="385"/>
      <c r="E26" s="385"/>
      <c r="F26" s="385"/>
      <c r="G26" s="385"/>
      <c r="H26" s="385"/>
      <c r="I26" s="385"/>
      <c r="J26" s="385"/>
      <c r="K26" s="385"/>
      <c r="L26" s="385"/>
      <c r="M26" s="385"/>
      <c r="N26" s="32"/>
      <c r="O26" s="19"/>
      <c r="P26" s="385"/>
      <c r="Q26" s="385"/>
      <c r="R26" s="385"/>
      <c r="S26" s="385"/>
      <c r="T26" s="385"/>
      <c r="U26" s="385"/>
      <c r="V26" s="385"/>
      <c r="W26" s="385"/>
      <c r="X26" s="385"/>
      <c r="Y26" s="385"/>
      <c r="Z26" s="385"/>
    </row>
    <row r="27" spans="2:26" s="7" customFormat="1" ht="15" customHeight="1" x14ac:dyDescent="0.35">
      <c r="B27" s="19"/>
      <c r="O27" s="19"/>
    </row>
    <row r="28" spans="2:26" s="7" customFormat="1" ht="15" customHeight="1" x14ac:dyDescent="0.35">
      <c r="B28" s="19"/>
      <c r="O28" s="19"/>
    </row>
    <row r="29" spans="2:26" s="7" customFormat="1" ht="15" customHeight="1" x14ac:dyDescent="0.35">
      <c r="B29" s="19"/>
      <c r="O29" s="19"/>
    </row>
    <row r="31" spans="2:26" ht="15" customHeight="1" x14ac:dyDescent="0.35">
      <c r="C31" s="8"/>
      <c r="D31" s="8"/>
      <c r="E31" s="6"/>
      <c r="P31" s="8"/>
      <c r="Q31" s="8"/>
      <c r="R31" s="6"/>
    </row>
    <row r="36" spans="5:18" x14ac:dyDescent="0.35">
      <c r="G36" s="25"/>
      <c r="I36" s="25"/>
    </row>
    <row r="37" spans="5:18" x14ac:dyDescent="0.35">
      <c r="G37" s="25"/>
      <c r="I37" s="25"/>
    </row>
    <row r="38" spans="5:18" hidden="1" x14ac:dyDescent="0.35">
      <c r="E38" s="1" t="s">
        <v>2</v>
      </c>
      <c r="G38" s="25"/>
      <c r="I38" s="25"/>
      <c r="R38" s="1" t="s">
        <v>2</v>
      </c>
    </row>
    <row r="39" spans="5:18" x14ac:dyDescent="0.35">
      <c r="G39" s="25"/>
      <c r="I39" s="25"/>
    </row>
  </sheetData>
  <sheetProtection selectLockedCells="1"/>
  <mergeCells count="20">
    <mergeCell ref="P25:Z25"/>
    <mergeCell ref="P26:Z26"/>
    <mergeCell ref="C19:M19"/>
    <mergeCell ref="P19:Z19"/>
    <mergeCell ref="C25:M25"/>
    <mergeCell ref="C26:M26"/>
    <mergeCell ref="C18:M18"/>
    <mergeCell ref="C2:M2"/>
    <mergeCell ref="C3:M3"/>
    <mergeCell ref="G6:K6"/>
    <mergeCell ref="G8:H8"/>
    <mergeCell ref="C16:M17"/>
    <mergeCell ref="C14:M15"/>
    <mergeCell ref="P2:Z2"/>
    <mergeCell ref="P3:Z3"/>
    <mergeCell ref="T6:X6"/>
    <mergeCell ref="T8:U8"/>
    <mergeCell ref="P18:Z18"/>
    <mergeCell ref="P14:Z15"/>
    <mergeCell ref="P16:Z17"/>
  </mergeCells>
  <dataValidations count="1">
    <dataValidation type="list" allowBlank="1" showInputMessage="1" showErrorMessage="1" sqref="D21:D23 Q21:Q23" xr:uid="{F327E7C1-5033-4641-B3E8-16E8A229A8CD}">
      <formula1>$O$4:$O$5</formula1>
    </dataValidation>
  </dataValidations>
  <pageMargins left="0.7" right="0.7" top="0.75" bottom="0.75" header="0.3" footer="0.3"/>
  <pageSetup scale="71" orientation="portrait" r:id="rId1"/>
  <headerFooter>
    <oddFooter>&amp;CTab: &amp;A&amp;RPrint Date: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P46"/>
  <sheetViews>
    <sheetView showGridLines="0" tabSelected="1" view="pageBreakPreview" zoomScaleNormal="100" zoomScaleSheetLayoutView="100" workbookViewId="0">
      <selection activeCell="B2" sqref="B2:N2"/>
    </sheetView>
  </sheetViews>
  <sheetFormatPr defaultColWidth="9.1796875" defaultRowHeight="14.5" x14ac:dyDescent="0.35"/>
  <cols>
    <col min="1" max="1" width="3.54296875" style="44" customWidth="1"/>
    <col min="2" max="2" width="3.453125" style="44" customWidth="1"/>
    <col min="3" max="16384" width="9.1796875" style="44"/>
  </cols>
  <sheetData>
    <row r="1" spans="2:16" ht="18" x14ac:dyDescent="0.35">
      <c r="C1" s="261" t="s">
        <v>419</v>
      </c>
      <c r="D1" s="261"/>
      <c r="E1" s="261"/>
      <c r="F1" s="261"/>
      <c r="G1" s="261"/>
      <c r="H1" s="261"/>
      <c r="I1" s="261"/>
      <c r="J1" s="261"/>
      <c r="K1" s="261"/>
      <c r="L1" s="261"/>
      <c r="M1" s="261"/>
      <c r="N1" s="261"/>
    </row>
    <row r="2" spans="2:16" ht="15.5" x14ac:dyDescent="0.35">
      <c r="B2" s="270" t="s">
        <v>420</v>
      </c>
      <c r="C2" s="270"/>
      <c r="D2" s="270"/>
      <c r="E2" s="270"/>
      <c r="F2" s="270"/>
      <c r="G2" s="270"/>
      <c r="H2" s="270"/>
      <c r="I2" s="270"/>
      <c r="J2" s="270"/>
      <c r="K2" s="270"/>
      <c r="L2" s="270"/>
      <c r="M2" s="270"/>
      <c r="N2" s="270"/>
      <c r="O2" s="45"/>
    </row>
    <row r="3" spans="2:16" ht="15" thickBot="1" x14ac:dyDescent="0.4">
      <c r="P3" s="199"/>
    </row>
    <row r="4" spans="2:16" ht="21" customHeight="1" thickBot="1" x14ac:dyDescent="0.4">
      <c r="B4" s="267" t="s">
        <v>37</v>
      </c>
      <c r="C4" s="268"/>
      <c r="D4" s="268"/>
      <c r="E4" s="268"/>
      <c r="F4" s="268"/>
      <c r="G4" s="268"/>
      <c r="H4" s="268"/>
      <c r="I4" s="268"/>
      <c r="J4" s="268"/>
      <c r="K4" s="268"/>
      <c r="L4" s="268"/>
      <c r="M4" s="268"/>
      <c r="N4" s="269"/>
    </row>
    <row r="6" spans="2:16" s="46" customFormat="1" ht="51.75" customHeight="1" x14ac:dyDescent="0.35">
      <c r="C6" s="262" t="s">
        <v>454</v>
      </c>
      <c r="D6" s="262"/>
      <c r="E6" s="262"/>
      <c r="F6" s="262"/>
      <c r="G6" s="262"/>
      <c r="H6" s="262"/>
      <c r="I6" s="262"/>
      <c r="J6" s="262"/>
      <c r="K6" s="262"/>
      <c r="L6" s="262"/>
      <c r="M6" s="262"/>
      <c r="N6" s="262"/>
    </row>
    <row r="7" spans="2:16" s="46" customFormat="1" ht="12" customHeight="1" x14ac:dyDescent="0.35">
      <c r="C7" s="59"/>
      <c r="D7" s="59"/>
      <c r="E7" s="59"/>
      <c r="F7" s="59"/>
      <c r="G7" s="59"/>
      <c r="H7" s="59"/>
      <c r="I7" s="59"/>
      <c r="J7" s="59"/>
      <c r="K7" s="59"/>
      <c r="L7" s="59"/>
      <c r="M7" s="59"/>
      <c r="N7" s="59"/>
    </row>
    <row r="8" spans="2:16" s="46" customFormat="1" ht="33.65" customHeight="1" x14ac:dyDescent="0.35">
      <c r="C8" s="262" t="s">
        <v>455</v>
      </c>
      <c r="D8" s="262"/>
      <c r="E8" s="262"/>
      <c r="F8" s="262"/>
      <c r="G8" s="262"/>
      <c r="H8" s="262"/>
      <c r="I8" s="262"/>
      <c r="J8" s="262"/>
      <c r="K8" s="262"/>
      <c r="L8" s="262"/>
      <c r="M8" s="262"/>
      <c r="N8" s="262"/>
    </row>
    <row r="9" spans="2:16" s="46" customFormat="1" ht="12" customHeight="1" x14ac:dyDescent="0.35">
      <c r="C9" s="177"/>
      <c r="D9" s="177"/>
      <c r="E9" s="177"/>
      <c r="F9" s="177"/>
      <c r="G9" s="177"/>
      <c r="H9" s="177"/>
      <c r="I9" s="177"/>
      <c r="J9" s="177"/>
      <c r="K9" s="177"/>
      <c r="L9" s="177"/>
      <c r="M9" s="177"/>
      <c r="N9" s="177"/>
    </row>
    <row r="10" spans="2:16" s="46" customFormat="1" ht="34.5" customHeight="1" x14ac:dyDescent="0.35">
      <c r="C10" s="262" t="s">
        <v>421</v>
      </c>
      <c r="D10" s="262"/>
      <c r="E10" s="262"/>
      <c r="F10" s="262"/>
      <c r="G10" s="262"/>
      <c r="H10" s="262"/>
      <c r="I10" s="262"/>
      <c r="J10" s="262"/>
      <c r="K10" s="262"/>
      <c r="L10" s="262"/>
      <c r="M10" s="262"/>
      <c r="N10" s="262"/>
    </row>
    <row r="11" spans="2:16" s="46" customFormat="1" ht="14" x14ac:dyDescent="0.35">
      <c r="C11" s="59"/>
      <c r="D11" s="59"/>
      <c r="E11" s="59"/>
      <c r="F11" s="59"/>
      <c r="G11" s="59"/>
      <c r="H11" s="59"/>
      <c r="I11" s="59"/>
      <c r="J11" s="59"/>
      <c r="K11" s="59"/>
      <c r="L11" s="59"/>
      <c r="M11" s="59"/>
      <c r="N11" s="59"/>
    </row>
    <row r="12" spans="2:16" s="46" customFormat="1" ht="15" customHeight="1" x14ac:dyDescent="0.35">
      <c r="B12" s="60">
        <v>1</v>
      </c>
      <c r="C12" s="263" t="s">
        <v>314</v>
      </c>
      <c r="D12" s="263"/>
      <c r="E12" s="263"/>
      <c r="F12" s="263"/>
      <c r="G12" s="263"/>
      <c r="H12" s="263"/>
      <c r="I12" s="263"/>
      <c r="J12" s="263"/>
      <c r="K12" s="263"/>
      <c r="L12" s="263"/>
      <c r="M12" s="263"/>
      <c r="N12" s="263"/>
    </row>
    <row r="13" spans="2:16" s="46" customFormat="1" ht="14" x14ac:dyDescent="0.35">
      <c r="B13" s="60"/>
      <c r="C13" s="61" t="s">
        <v>315</v>
      </c>
      <c r="D13" s="178"/>
      <c r="E13" s="178"/>
      <c r="F13" s="178"/>
      <c r="G13" s="178"/>
      <c r="H13" s="178"/>
      <c r="I13" s="178"/>
      <c r="J13" s="178"/>
      <c r="K13" s="178"/>
      <c r="L13" s="178"/>
      <c r="M13" s="178"/>
      <c r="N13" s="178"/>
    </row>
    <row r="14" spans="2:16" s="46" customFormat="1" ht="10.5" customHeight="1" x14ac:dyDescent="0.35">
      <c r="B14" s="60"/>
      <c r="C14" s="61"/>
      <c r="D14" s="178"/>
      <c r="E14" s="178"/>
      <c r="F14" s="178"/>
      <c r="G14" s="178"/>
      <c r="H14" s="178"/>
      <c r="I14" s="178"/>
      <c r="J14" s="178"/>
      <c r="K14" s="178"/>
      <c r="L14" s="178"/>
      <c r="M14" s="178"/>
      <c r="N14" s="178"/>
    </row>
    <row r="15" spans="2:16" s="46" customFormat="1" ht="14" x14ac:dyDescent="0.35">
      <c r="C15" s="61" t="s">
        <v>37</v>
      </c>
      <c r="D15" s="61"/>
      <c r="E15" s="61"/>
      <c r="J15" s="61"/>
    </row>
    <row r="16" spans="2:16" s="46" customFormat="1" ht="14" x14ac:dyDescent="0.35">
      <c r="C16" s="61" t="s">
        <v>460</v>
      </c>
      <c r="D16" s="61"/>
      <c r="E16" s="61"/>
      <c r="J16" s="61"/>
    </row>
    <row r="17" spans="2:14" s="46" customFormat="1" ht="15.65" hidden="1" customHeight="1" x14ac:dyDescent="0.35">
      <c r="C17" s="61" t="s">
        <v>31</v>
      </c>
      <c r="D17" s="61"/>
      <c r="E17" s="61"/>
      <c r="F17" s="61"/>
      <c r="J17" s="61"/>
    </row>
    <row r="18" spans="2:14" s="46" customFormat="1" ht="14" x14ac:dyDescent="0.35">
      <c r="C18" s="61" t="s">
        <v>43</v>
      </c>
      <c r="D18" s="61"/>
      <c r="E18" s="61"/>
      <c r="F18" s="61"/>
      <c r="J18" s="61"/>
    </row>
    <row r="19" spans="2:14" s="46" customFormat="1" ht="18" customHeight="1" x14ac:dyDescent="0.35">
      <c r="C19" s="46" t="s">
        <v>422</v>
      </c>
      <c r="D19" s="61"/>
      <c r="E19" s="61"/>
      <c r="F19" s="61"/>
      <c r="J19" s="61"/>
    </row>
    <row r="20" spans="2:14" s="46" customFormat="1" ht="14" x14ac:dyDescent="0.35"/>
    <row r="21" spans="2:14" s="46" customFormat="1" ht="15" customHeight="1" x14ac:dyDescent="0.35">
      <c r="B21" s="60">
        <v>2</v>
      </c>
      <c r="C21" s="62" t="s">
        <v>316</v>
      </c>
    </row>
    <row r="22" spans="2:14" s="46" customFormat="1" ht="14" x14ac:dyDescent="0.35">
      <c r="B22" s="60"/>
      <c r="C22" s="262" t="s">
        <v>102</v>
      </c>
      <c r="D22" s="262"/>
      <c r="E22" s="262"/>
      <c r="F22" s="262"/>
      <c r="G22" s="262"/>
      <c r="H22" s="262"/>
      <c r="I22" s="262"/>
      <c r="J22" s="262"/>
      <c r="K22" s="262"/>
      <c r="L22" s="262"/>
      <c r="M22" s="262"/>
      <c r="N22" s="262"/>
    </row>
    <row r="23" spans="2:14" s="46" customFormat="1" ht="12" customHeight="1" x14ac:dyDescent="0.35">
      <c r="B23" s="60"/>
      <c r="C23" s="62"/>
    </row>
    <row r="24" spans="2:14" s="46" customFormat="1" ht="14" x14ac:dyDescent="0.35">
      <c r="B24" s="63"/>
      <c r="C24" s="262" t="s">
        <v>86</v>
      </c>
      <c r="D24" s="262"/>
      <c r="E24" s="262"/>
      <c r="F24" s="262"/>
      <c r="G24" s="262"/>
      <c r="H24" s="262"/>
      <c r="I24" s="262"/>
      <c r="J24" s="262"/>
      <c r="K24" s="262"/>
      <c r="L24" s="262"/>
      <c r="M24" s="262"/>
      <c r="N24" s="262"/>
    </row>
    <row r="25" spans="2:14" s="46" customFormat="1" ht="12" customHeight="1" x14ac:dyDescent="0.35">
      <c r="B25" s="63"/>
      <c r="C25" s="177"/>
      <c r="D25" s="177"/>
      <c r="E25" s="177"/>
      <c r="F25" s="177"/>
      <c r="G25" s="177"/>
      <c r="H25" s="177"/>
      <c r="I25" s="177"/>
      <c r="J25" s="177"/>
      <c r="K25" s="177"/>
      <c r="L25" s="177"/>
      <c r="M25" s="177"/>
      <c r="N25" s="177"/>
    </row>
    <row r="26" spans="2:14" s="46" customFormat="1" ht="14" x14ac:dyDescent="0.35">
      <c r="C26" s="61" t="s">
        <v>42</v>
      </c>
      <c r="D26" s="61"/>
      <c r="E26" s="61"/>
      <c r="J26" s="61"/>
    </row>
    <row r="27" spans="2:14" s="46" customFormat="1" ht="17.149999999999999" hidden="1" customHeight="1" x14ac:dyDescent="0.35">
      <c r="C27" s="61" t="s">
        <v>47</v>
      </c>
      <c r="D27" s="61"/>
      <c r="E27" s="61"/>
      <c r="F27" s="61"/>
      <c r="J27" s="61"/>
    </row>
    <row r="28" spans="2:14" s="46" customFormat="1" ht="14" x14ac:dyDescent="0.35">
      <c r="C28" s="61" t="s">
        <v>43</v>
      </c>
      <c r="D28" s="61"/>
      <c r="E28" s="61"/>
      <c r="F28" s="61"/>
      <c r="J28" s="61"/>
    </row>
    <row r="29" spans="2:14" s="46" customFormat="1" ht="15.65" customHeight="1" x14ac:dyDescent="0.35">
      <c r="C29" s="46" t="s">
        <v>456</v>
      </c>
      <c r="D29" s="61"/>
      <c r="E29" s="61"/>
      <c r="F29" s="61"/>
      <c r="J29" s="61"/>
    </row>
    <row r="30" spans="2:14" s="46" customFormat="1" ht="14" x14ac:dyDescent="0.35">
      <c r="D30" s="61"/>
      <c r="E30" s="61"/>
      <c r="F30" s="61"/>
      <c r="J30" s="61"/>
    </row>
    <row r="31" spans="2:14" s="46" customFormat="1" ht="14" x14ac:dyDescent="0.35">
      <c r="C31" s="64" t="s">
        <v>49</v>
      </c>
      <c r="D31" s="61"/>
      <c r="E31" s="61"/>
      <c r="F31" s="61"/>
      <c r="J31" s="61"/>
    </row>
    <row r="32" spans="2:14" s="46" customFormat="1" ht="14" x14ac:dyDescent="0.35">
      <c r="B32" s="63"/>
      <c r="C32" s="177"/>
      <c r="D32" s="177"/>
      <c r="E32" s="177"/>
      <c r="F32" s="177"/>
      <c r="G32" s="177"/>
      <c r="H32" s="177"/>
      <c r="I32" s="177"/>
      <c r="J32" s="177"/>
      <c r="K32" s="177"/>
      <c r="L32" s="177"/>
      <c r="M32" s="177"/>
      <c r="N32" s="177"/>
    </row>
    <row r="33" spans="2:14" s="46" customFormat="1" ht="14" x14ac:dyDescent="0.35">
      <c r="B33" s="60">
        <v>3</v>
      </c>
      <c r="C33" s="65" t="s">
        <v>44</v>
      </c>
    </row>
    <row r="34" spans="2:14" s="46" customFormat="1" ht="33.75" customHeight="1" x14ac:dyDescent="0.35">
      <c r="B34" s="66"/>
      <c r="C34" s="262" t="s">
        <v>457</v>
      </c>
      <c r="D34" s="264"/>
      <c r="E34" s="264"/>
      <c r="F34" s="264"/>
      <c r="G34" s="264"/>
      <c r="H34" s="264"/>
      <c r="I34" s="264"/>
      <c r="J34" s="264"/>
      <c r="K34" s="264"/>
      <c r="L34" s="264"/>
      <c r="M34" s="264"/>
      <c r="N34" s="264"/>
    </row>
    <row r="35" spans="2:14" s="46" customFormat="1" ht="12" customHeight="1" x14ac:dyDescent="0.35">
      <c r="B35" s="66"/>
      <c r="C35" s="177"/>
      <c r="D35" s="179"/>
      <c r="E35" s="179"/>
      <c r="F35" s="179"/>
      <c r="G35" s="179"/>
      <c r="H35" s="179"/>
      <c r="I35" s="179"/>
      <c r="J35" s="179"/>
      <c r="K35" s="179"/>
      <c r="L35" s="179"/>
      <c r="M35" s="179"/>
      <c r="N35" s="179"/>
    </row>
    <row r="36" spans="2:14" s="46" customFormat="1" ht="14" x14ac:dyDescent="0.35">
      <c r="B36" s="66"/>
      <c r="C36" s="67"/>
      <c r="D36" s="46" t="s">
        <v>45</v>
      </c>
      <c r="E36" s="179"/>
      <c r="F36" s="179"/>
      <c r="G36" s="179"/>
      <c r="H36" s="179"/>
      <c r="I36" s="179"/>
      <c r="J36" s="179"/>
      <c r="K36" s="179"/>
      <c r="L36" s="179"/>
      <c r="M36" s="179"/>
      <c r="N36" s="179"/>
    </row>
    <row r="37" spans="2:14" s="46" customFormat="1" ht="14" x14ac:dyDescent="0.35">
      <c r="B37" s="66"/>
      <c r="C37" s="68"/>
      <c r="D37" s="46" t="s">
        <v>46</v>
      </c>
      <c r="E37" s="179"/>
      <c r="F37" s="179"/>
      <c r="G37" s="179"/>
      <c r="H37" s="179"/>
      <c r="I37" s="179"/>
      <c r="J37" s="179"/>
      <c r="K37" s="179"/>
      <c r="L37" s="179"/>
      <c r="M37" s="179"/>
      <c r="N37" s="179"/>
    </row>
    <row r="38" spans="2:14" s="46" customFormat="1" ht="12" customHeight="1" x14ac:dyDescent="0.35">
      <c r="B38" s="69"/>
    </row>
    <row r="39" spans="2:14" s="46" customFormat="1" ht="14" x14ac:dyDescent="0.35">
      <c r="B39" s="60">
        <v>4</v>
      </c>
      <c r="C39" s="65" t="s">
        <v>38</v>
      </c>
    </row>
    <row r="40" spans="2:14" s="46" customFormat="1" ht="34" customHeight="1" x14ac:dyDescent="0.35">
      <c r="B40" s="66"/>
      <c r="C40" s="262" t="s">
        <v>458</v>
      </c>
      <c r="D40" s="262"/>
      <c r="E40" s="262"/>
      <c r="F40" s="262"/>
      <c r="G40" s="262"/>
      <c r="H40" s="262"/>
      <c r="I40" s="262"/>
      <c r="J40" s="262"/>
      <c r="K40" s="262"/>
      <c r="L40" s="262"/>
      <c r="M40" s="262"/>
      <c r="N40" s="262"/>
    </row>
    <row r="41" spans="2:14" s="46" customFormat="1" ht="12" customHeight="1" x14ac:dyDescent="0.35">
      <c r="B41" s="69"/>
    </row>
    <row r="42" spans="2:14" s="46" customFormat="1" ht="14" x14ac:dyDescent="0.35">
      <c r="B42" s="60">
        <v>5</v>
      </c>
      <c r="C42" s="65" t="s">
        <v>39</v>
      </c>
    </row>
    <row r="43" spans="2:14" ht="16" customHeight="1" x14ac:dyDescent="0.35">
      <c r="B43" s="70"/>
      <c r="C43" s="262" t="s">
        <v>40</v>
      </c>
      <c r="D43" s="264"/>
      <c r="E43" s="264"/>
      <c r="F43" s="264"/>
      <c r="G43" s="264"/>
      <c r="H43" s="264"/>
      <c r="I43" s="264"/>
      <c r="J43" s="264"/>
      <c r="K43" s="264"/>
      <c r="L43" s="264"/>
      <c r="M43" s="264"/>
      <c r="N43" s="264"/>
    </row>
    <row r="44" spans="2:14" x14ac:dyDescent="0.35">
      <c r="B44" s="70"/>
    </row>
    <row r="45" spans="2:14" ht="15.5" x14ac:dyDescent="0.35">
      <c r="B45" s="71"/>
      <c r="C45" s="265"/>
      <c r="D45" s="266"/>
      <c r="E45" s="266"/>
      <c r="F45" s="266"/>
      <c r="G45" s="266"/>
      <c r="H45" s="266"/>
      <c r="I45" s="266"/>
      <c r="J45" s="266"/>
      <c r="K45" s="266"/>
      <c r="L45" s="266"/>
      <c r="M45" s="266"/>
      <c r="N45" s="266"/>
    </row>
    <row r="46" spans="2:14" ht="20.5" customHeight="1" x14ac:dyDescent="0.35">
      <c r="B46" s="260" t="s">
        <v>459</v>
      </c>
      <c r="C46" s="260"/>
      <c r="D46" s="260"/>
      <c r="E46" s="260"/>
      <c r="F46" s="260"/>
      <c r="G46" s="260"/>
      <c r="H46" s="260"/>
      <c r="I46" s="260"/>
      <c r="J46" s="260"/>
      <c r="K46" s="260"/>
      <c r="L46" s="260"/>
      <c r="M46" s="260"/>
      <c r="N46" s="260"/>
    </row>
  </sheetData>
  <sheetProtection algorithmName="SHA-512" hashValue="5iE9/VraQO8WGPiSfLxZ1bRoV9jn1s/tsNcJkss71HS+WExCv9USQVcd5/LsEAd+S3ejx8OMgccYbpM/1EMBHw==" saltValue="j9/cwgNyMg9S7p/KoAxS6Q==" spinCount="100000" sheet="1"/>
  <mergeCells count="14">
    <mergeCell ref="B46:N46"/>
    <mergeCell ref="C1:N1"/>
    <mergeCell ref="C6:N6"/>
    <mergeCell ref="C8:N8"/>
    <mergeCell ref="C12:N12"/>
    <mergeCell ref="C10:N10"/>
    <mergeCell ref="C24:N24"/>
    <mergeCell ref="C34:N34"/>
    <mergeCell ref="C40:N40"/>
    <mergeCell ref="C43:N43"/>
    <mergeCell ref="C45:N45"/>
    <mergeCell ref="C22:N22"/>
    <mergeCell ref="B4:N4"/>
    <mergeCell ref="B2:N2"/>
  </mergeCells>
  <pageMargins left="0.7" right="0.7" top="0.75" bottom="0.75" header="0.3" footer="0.3"/>
  <pageSetup scale="79" orientation="portrait" r:id="rId1"/>
  <headerFooter>
    <oddFooter>&amp;LTab: &amp;A&amp;RPrint Date: &amp;D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F4B3D-BA1E-4220-A3D5-4BD4B60344FF}">
  <sheetPr codeName="Sheet31">
    <tabColor rgb="FFFFFF00"/>
  </sheetPr>
  <dimension ref="B1:AA18"/>
  <sheetViews>
    <sheetView workbookViewId="0"/>
  </sheetViews>
  <sheetFormatPr defaultColWidth="9.1796875" defaultRowHeight="15.5" x14ac:dyDescent="0.35"/>
  <cols>
    <col min="1" max="1" width="5.1796875" style="1" customWidth="1"/>
    <col min="2" max="2" width="6.26953125" style="114" hidden="1" customWidth="1"/>
    <col min="3" max="3" width="9.1796875" style="114" hidden="1" customWidth="1"/>
    <col min="4" max="4" width="5" style="1" customWidth="1"/>
    <col min="5" max="5" width="4.81640625" style="1" customWidth="1"/>
    <col min="6" max="13" width="12.453125" style="1" customWidth="1"/>
    <col min="14" max="14" width="6.1796875" style="1" customWidth="1"/>
    <col min="15" max="17" width="6.1796875" style="114" hidden="1" customWidth="1"/>
    <col min="18" max="19" width="4.81640625" style="1" customWidth="1"/>
    <col min="20" max="27" width="12.453125" style="1" customWidth="1"/>
    <col min="28" max="16384" width="9.1796875" style="1"/>
  </cols>
  <sheetData>
    <row r="1" spans="2:27" x14ac:dyDescent="0.35">
      <c r="N1" s="31"/>
    </row>
    <row r="2" spans="2:27" x14ac:dyDescent="0.35">
      <c r="B2" s="114" t="s">
        <v>2</v>
      </c>
      <c r="D2" s="273" t="s">
        <v>113</v>
      </c>
      <c r="E2" s="273"/>
      <c r="F2" s="273"/>
      <c r="G2" s="273"/>
      <c r="H2" s="273"/>
      <c r="I2" s="273"/>
      <c r="J2" s="273"/>
      <c r="K2" s="273"/>
      <c r="L2" s="273"/>
      <c r="M2" s="273"/>
      <c r="N2" s="31"/>
      <c r="R2" s="273" t="s">
        <v>113</v>
      </c>
      <c r="S2" s="273"/>
      <c r="T2" s="273"/>
      <c r="U2" s="273"/>
      <c r="V2" s="273"/>
      <c r="W2" s="273"/>
      <c r="X2" s="273"/>
      <c r="Y2" s="273"/>
      <c r="Z2" s="273"/>
      <c r="AA2" s="273"/>
    </row>
    <row r="3" spans="2:27" ht="16" thickBot="1" x14ac:dyDescent="0.4">
      <c r="D3" s="274" t="s">
        <v>26</v>
      </c>
      <c r="E3" s="274"/>
      <c r="F3" s="274"/>
      <c r="G3" s="274"/>
      <c r="H3" s="274"/>
      <c r="I3" s="274"/>
      <c r="J3" s="274"/>
      <c r="K3" s="274"/>
      <c r="L3" s="274"/>
      <c r="M3" s="274"/>
      <c r="N3" s="31"/>
      <c r="R3" s="274" t="s">
        <v>27</v>
      </c>
      <c r="S3" s="274"/>
      <c r="T3" s="274"/>
      <c r="U3" s="274"/>
      <c r="V3" s="274"/>
      <c r="W3" s="274"/>
      <c r="X3" s="274"/>
      <c r="Y3" s="274"/>
      <c r="Z3" s="274"/>
      <c r="AA3" s="274"/>
    </row>
    <row r="4" spans="2:27" x14ac:dyDescent="0.35">
      <c r="D4" s="2"/>
      <c r="E4" s="2"/>
      <c r="F4" s="2"/>
      <c r="G4" s="2"/>
      <c r="H4" s="2"/>
      <c r="I4" s="2"/>
      <c r="J4" s="2"/>
      <c r="K4" s="2"/>
      <c r="L4" s="2"/>
      <c r="M4" s="2"/>
      <c r="N4" s="31"/>
      <c r="R4" s="2"/>
      <c r="S4" s="2"/>
      <c r="T4" s="2"/>
      <c r="U4" s="2"/>
      <c r="V4" s="2"/>
      <c r="W4" s="2"/>
      <c r="X4" s="2"/>
      <c r="Y4" s="2"/>
      <c r="Z4" s="2"/>
      <c r="AA4" s="2"/>
    </row>
    <row r="5" spans="2:27" x14ac:dyDescent="0.35">
      <c r="D5" s="2"/>
      <c r="E5" s="2"/>
      <c r="G5" s="34" t="s">
        <v>0</v>
      </c>
      <c r="H5" s="14" t="str">
        <f>IF('Scoring Summary'!E5="","",'Scoring Summary'!E5)</f>
        <v/>
      </c>
      <c r="I5" s="52"/>
      <c r="J5" s="52"/>
      <c r="K5" s="52"/>
      <c r="L5" s="52"/>
      <c r="M5" s="2"/>
      <c r="N5" s="31"/>
      <c r="R5" s="2"/>
      <c r="S5" s="2"/>
      <c r="U5" s="34" t="s">
        <v>0</v>
      </c>
      <c r="V5" s="14" t="e">
        <f>IF('Scoring Summary'!#REF!="","",'Scoring Summary'!#REF!)</f>
        <v>#REF!</v>
      </c>
      <c r="W5" s="52"/>
      <c r="X5" s="52"/>
      <c r="Y5" s="52"/>
      <c r="Z5" s="52"/>
      <c r="AA5" s="2"/>
    </row>
    <row r="6" spans="2:27" x14ac:dyDescent="0.35">
      <c r="G6" s="34" t="s">
        <v>1</v>
      </c>
      <c r="H6" s="299" t="str">
        <f>IF('Scoring Summary'!E6="","",'Scoring Summary'!E6)</f>
        <v/>
      </c>
      <c r="I6" s="300"/>
      <c r="J6" s="300"/>
      <c r="K6" s="300"/>
      <c r="L6" s="301"/>
      <c r="N6" s="31"/>
      <c r="U6" s="34" t="s">
        <v>1</v>
      </c>
      <c r="V6" s="299" t="e">
        <f>IF('Scoring Summary'!#REF!="","",'Scoring Summary'!#REF!)</f>
        <v>#REF!</v>
      </c>
      <c r="W6" s="300"/>
      <c r="X6" s="300" t="e">
        <f>IF('Scoring Summary'!#REF!="","",'Scoring Summary'!#REF!)</f>
        <v>#REF!</v>
      </c>
      <c r="Y6" s="300"/>
      <c r="Z6" s="301" t="e">
        <f>IF('Scoring Summary'!#REF!="","",'Scoring Summary'!#REF!)</f>
        <v>#REF!</v>
      </c>
    </row>
    <row r="7" spans="2:27" x14ac:dyDescent="0.35">
      <c r="G7" s="34"/>
      <c r="H7" s="111"/>
      <c r="I7" s="111"/>
      <c r="J7" s="52"/>
      <c r="K7" s="52"/>
      <c r="L7" s="52"/>
      <c r="N7" s="31"/>
      <c r="U7" s="34"/>
      <c r="V7" s="111"/>
      <c r="W7" s="111"/>
      <c r="X7" s="52"/>
      <c r="Y7" s="52"/>
      <c r="Z7" s="52"/>
    </row>
    <row r="8" spans="2:27" x14ac:dyDescent="0.35">
      <c r="G8" s="34" t="s">
        <v>21</v>
      </c>
      <c r="H8" s="298" t="str">
        <f>IF('Scoring Summary'!E8="","",'Scoring Summary'!E8)</f>
        <v>HOME-ARP Non-Congregate Shelter</v>
      </c>
      <c r="I8" s="298"/>
      <c r="J8" s="52"/>
      <c r="K8" s="52"/>
      <c r="L8" s="52"/>
      <c r="N8" s="31"/>
      <c r="U8" s="34" t="s">
        <v>21</v>
      </c>
      <c r="V8" s="429" t="e">
        <f>IF('Scoring Summary'!#REF!="","",'Scoring Summary'!#REF!)</f>
        <v>#REF!</v>
      </c>
      <c r="W8" s="430"/>
      <c r="X8" s="52"/>
      <c r="Y8" s="52"/>
      <c r="Z8" s="52"/>
    </row>
    <row r="9" spans="2:27" x14ac:dyDescent="0.35">
      <c r="G9" s="34"/>
      <c r="H9" s="51"/>
      <c r="I9" s="51"/>
      <c r="J9" s="52"/>
      <c r="K9" s="52"/>
      <c r="L9" s="52"/>
      <c r="N9" s="31"/>
      <c r="U9" s="34"/>
      <c r="V9" s="51"/>
      <c r="W9" s="51"/>
      <c r="X9" s="52"/>
      <c r="Y9" s="52"/>
      <c r="Z9" s="52"/>
    </row>
    <row r="10" spans="2:27" x14ac:dyDescent="0.35">
      <c r="G10" s="34" t="s">
        <v>19</v>
      </c>
      <c r="H10" s="16">
        <f>SUM(D17)</f>
        <v>0</v>
      </c>
      <c r="I10" s="51"/>
      <c r="J10" s="52"/>
      <c r="K10" s="52"/>
      <c r="L10" s="52"/>
      <c r="N10" s="31"/>
      <c r="U10" s="34" t="s">
        <v>20</v>
      </c>
      <c r="V10" s="16">
        <f>SUM(R17)</f>
        <v>0</v>
      </c>
      <c r="W10" s="51"/>
      <c r="X10" s="52"/>
      <c r="Y10" s="52"/>
      <c r="Z10" s="52"/>
    </row>
    <row r="11" spans="2:27" ht="16" thickBot="1" x14ac:dyDescent="0.4">
      <c r="D11" s="3"/>
      <c r="E11" s="3"/>
      <c r="F11" s="3"/>
      <c r="G11" s="3"/>
      <c r="H11" s="3"/>
      <c r="I11" s="3"/>
      <c r="J11" s="3"/>
      <c r="K11" s="3"/>
      <c r="L11" s="3"/>
      <c r="M11" s="3"/>
      <c r="N11" s="31"/>
      <c r="R11" s="3"/>
      <c r="S11" s="3"/>
      <c r="T11" s="3"/>
      <c r="U11" s="3"/>
      <c r="V11" s="3"/>
      <c r="W11" s="3"/>
      <c r="X11" s="3"/>
      <c r="Y11" s="3"/>
      <c r="Z11" s="3"/>
      <c r="AA11" s="3"/>
    </row>
    <row r="12" spans="2:27" x14ac:dyDescent="0.35">
      <c r="N12" s="31"/>
    </row>
    <row r="13" spans="2:27" ht="39" customHeight="1" x14ac:dyDescent="0.35">
      <c r="D13" s="288" t="s">
        <v>152</v>
      </c>
      <c r="E13" s="288"/>
      <c r="F13" s="288"/>
      <c r="G13" s="288"/>
      <c r="H13" s="288"/>
      <c r="I13" s="288"/>
      <c r="J13" s="288"/>
      <c r="K13" s="288"/>
      <c r="L13" s="288"/>
      <c r="M13" s="288"/>
      <c r="N13" s="31"/>
      <c r="R13" s="288" t="s">
        <v>115</v>
      </c>
      <c r="S13" s="288"/>
      <c r="T13" s="288"/>
      <c r="U13" s="288"/>
      <c r="V13" s="288"/>
      <c r="W13" s="288"/>
      <c r="X13" s="288"/>
      <c r="Y13" s="288"/>
      <c r="Z13" s="288"/>
      <c r="AA13" s="288"/>
    </row>
    <row r="14" spans="2:27" x14ac:dyDescent="0.35">
      <c r="D14" s="439"/>
      <c r="E14" s="439"/>
      <c r="F14" s="439"/>
      <c r="G14" s="439"/>
      <c r="H14" s="439"/>
      <c r="I14" s="439"/>
      <c r="J14" s="439"/>
      <c r="K14" s="439"/>
      <c r="L14" s="439"/>
      <c r="M14" s="112"/>
      <c r="N14" s="31"/>
      <c r="R14" s="112"/>
      <c r="S14" s="112"/>
      <c r="T14" s="112"/>
      <c r="U14" s="112"/>
      <c r="V14" s="112"/>
      <c r="W14" s="112"/>
      <c r="X14" s="112"/>
      <c r="Y14" s="112"/>
      <c r="Z14" s="112"/>
      <c r="AA14" s="112"/>
    </row>
    <row r="15" spans="2:27" ht="16" thickBot="1" x14ac:dyDescent="0.4">
      <c r="D15" s="390" t="s">
        <v>114</v>
      </c>
      <c r="E15" s="390"/>
      <c r="F15" s="390"/>
      <c r="G15" s="390"/>
      <c r="H15" s="390"/>
      <c r="I15" s="390"/>
      <c r="J15" s="390"/>
      <c r="K15" s="390"/>
      <c r="L15" s="390"/>
      <c r="M15" s="390"/>
      <c r="N15" s="31"/>
      <c r="R15" s="390" t="s">
        <v>114</v>
      </c>
      <c r="S15" s="390"/>
      <c r="T15" s="390"/>
      <c r="U15" s="390"/>
      <c r="V15" s="390"/>
      <c r="W15" s="390"/>
      <c r="X15" s="390"/>
      <c r="Y15" s="390"/>
      <c r="Z15" s="390"/>
      <c r="AA15" s="390"/>
    </row>
    <row r="16" spans="2:27" x14ac:dyDescent="0.35">
      <c r="F16" s="6"/>
      <c r="G16" s="6"/>
      <c r="H16" s="6"/>
      <c r="I16" s="6"/>
      <c r="J16" s="6"/>
      <c r="K16" s="6"/>
      <c r="L16" s="6"/>
      <c r="M16" s="6"/>
      <c r="N16" s="31"/>
      <c r="T16" s="6"/>
      <c r="U16" s="6"/>
      <c r="V16" s="6"/>
      <c r="W16" s="6"/>
      <c r="X16" s="6"/>
      <c r="Y16" s="6"/>
      <c r="Z16" s="6"/>
      <c r="AA16" s="6"/>
    </row>
    <row r="17" spans="2:27" s="7" customFormat="1" ht="28.5" customHeight="1" x14ac:dyDescent="0.35">
      <c r="B17" s="19"/>
      <c r="C17" s="19">
        <v>4</v>
      </c>
      <c r="D17" s="96" t="str">
        <f>IF(E17="X",C17,"")</f>
        <v/>
      </c>
      <c r="E17" s="18"/>
      <c r="F17" s="302" t="s">
        <v>116</v>
      </c>
      <c r="G17" s="302"/>
      <c r="H17" s="302"/>
      <c r="I17" s="302"/>
      <c r="J17" s="302"/>
      <c r="K17" s="302"/>
      <c r="L17" s="302"/>
      <c r="M17" s="302"/>
      <c r="O17" s="19"/>
      <c r="P17" s="19"/>
      <c r="Q17" s="19">
        <v>4</v>
      </c>
      <c r="R17" s="96" t="str">
        <f>IF(S17="X",Q17,"")</f>
        <v/>
      </c>
      <c r="S17" s="48"/>
      <c r="T17" s="302" t="s">
        <v>116</v>
      </c>
      <c r="U17" s="302"/>
      <c r="V17" s="302"/>
      <c r="W17" s="302"/>
      <c r="X17" s="302"/>
      <c r="Y17" s="302"/>
      <c r="Z17" s="302"/>
      <c r="AA17" s="302"/>
    </row>
    <row r="18" spans="2:27" s="7" customFormat="1" x14ac:dyDescent="0.35">
      <c r="B18" s="19"/>
      <c r="C18" s="19"/>
      <c r="D18" s="1"/>
      <c r="E18" s="1"/>
      <c r="G18" s="1"/>
      <c r="H18" s="1"/>
      <c r="I18" s="1"/>
      <c r="J18" s="1"/>
      <c r="K18" s="1"/>
      <c r="L18" s="1"/>
      <c r="M18" s="1"/>
      <c r="O18" s="19"/>
      <c r="P18" s="19"/>
      <c r="Q18" s="19"/>
      <c r="R18" s="1"/>
      <c r="S18" s="1"/>
      <c r="U18" s="1"/>
      <c r="V18" s="1"/>
      <c r="W18" s="1"/>
      <c r="X18" s="1"/>
      <c r="Y18" s="1"/>
      <c r="Z18" s="1"/>
      <c r="AA18" s="1"/>
    </row>
  </sheetData>
  <sheetProtection selectLockedCells="1"/>
  <mergeCells count="15">
    <mergeCell ref="D2:M2"/>
    <mergeCell ref="R2:AA2"/>
    <mergeCell ref="D3:M3"/>
    <mergeCell ref="R3:AA3"/>
    <mergeCell ref="H6:L6"/>
    <mergeCell ref="V6:Z6"/>
    <mergeCell ref="F17:M17"/>
    <mergeCell ref="T17:AA17"/>
    <mergeCell ref="H8:I8"/>
    <mergeCell ref="V8:W8"/>
    <mergeCell ref="D13:M13"/>
    <mergeCell ref="R13:AA13"/>
    <mergeCell ref="D15:M15"/>
    <mergeCell ref="R15:AA15"/>
    <mergeCell ref="D14:L14"/>
  </mergeCells>
  <dataValidations count="1">
    <dataValidation type="list" allowBlank="1" showInputMessage="1" showErrorMessage="1" sqref="E17 S17" xr:uid="{EB977F2E-3B0F-4473-805C-35CEFB6F7290}">
      <formula1>$B$1:$B$2</formula1>
    </dataValidation>
  </dataValidations>
  <pageMargins left="0.7" right="0.7" top="0.75" bottom="0.75" header="0.3" footer="0.3"/>
  <pageSetup scale="71" orientation="portrait" r:id="rId1"/>
  <headerFooter>
    <oddFooter>&amp;CTab: &amp;A&amp;RPrint Date: &amp;D</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2:R39"/>
  <sheetViews>
    <sheetView showGridLines="0" view="pageBreakPreview" zoomScaleNormal="100" zoomScaleSheetLayoutView="100" workbookViewId="0">
      <selection activeCell="E5" sqref="E5"/>
    </sheetView>
  </sheetViews>
  <sheetFormatPr defaultColWidth="9.1796875" defaultRowHeight="15.5" x14ac:dyDescent="0.35"/>
  <cols>
    <col min="1" max="1" width="3.54296875" style="1" customWidth="1"/>
    <col min="2" max="3" width="4.81640625" style="1" customWidth="1"/>
    <col min="4" max="8" width="12.453125" style="1" customWidth="1"/>
    <col min="9" max="9" width="14.6328125" style="1" customWidth="1"/>
    <col min="10" max="10" width="1.54296875" style="1" customWidth="1"/>
    <col min="11" max="11" width="14.6328125" style="1" customWidth="1"/>
    <col min="12" max="12" width="1.54296875" style="1" customWidth="1"/>
    <col min="13" max="13" width="2.6328125" style="1" customWidth="1"/>
    <col min="14" max="14" width="14.6328125" style="1" customWidth="1"/>
    <col min="15" max="15" width="2.6328125" style="1" customWidth="1"/>
    <col min="16" max="16" width="1.54296875" style="1" customWidth="1"/>
    <col min="17" max="17" width="14.6328125" style="1" customWidth="1"/>
    <col min="18" max="18" width="1.6328125" style="1" customWidth="1"/>
    <col min="19" max="16384" width="9.1796875" style="1"/>
  </cols>
  <sheetData>
    <row r="2" spans="2:18" x14ac:dyDescent="0.35">
      <c r="B2" s="273" t="s">
        <v>504</v>
      </c>
      <c r="C2" s="273"/>
      <c r="D2" s="273"/>
      <c r="E2" s="273"/>
      <c r="F2" s="273"/>
      <c r="G2" s="273"/>
      <c r="H2" s="273"/>
      <c r="I2" s="273"/>
      <c r="J2" s="273"/>
      <c r="K2" s="273"/>
      <c r="L2" s="273"/>
      <c r="M2" s="273"/>
      <c r="N2" s="273"/>
      <c r="O2" s="273"/>
      <c r="P2" s="273"/>
      <c r="Q2" s="273"/>
      <c r="R2" s="273"/>
    </row>
    <row r="3" spans="2:18" ht="16" thickBot="1" x14ac:dyDescent="0.4">
      <c r="B3" s="274" t="s">
        <v>26</v>
      </c>
      <c r="C3" s="274"/>
      <c r="D3" s="274"/>
      <c r="E3" s="274"/>
      <c r="F3" s="274"/>
      <c r="G3" s="274"/>
      <c r="H3" s="274"/>
      <c r="I3" s="274"/>
      <c r="J3" s="274"/>
      <c r="K3" s="274"/>
      <c r="L3" s="274"/>
      <c r="M3" s="274"/>
      <c r="N3" s="274"/>
      <c r="O3" s="274"/>
      <c r="P3" s="274"/>
      <c r="Q3" s="274"/>
      <c r="R3" s="274"/>
    </row>
    <row r="4" spans="2:18" x14ac:dyDescent="0.35">
      <c r="B4" s="2"/>
      <c r="C4" s="2"/>
      <c r="D4" s="2"/>
      <c r="E4" s="2"/>
      <c r="F4" s="2"/>
      <c r="G4" s="2"/>
      <c r="H4" s="2"/>
      <c r="I4" s="2"/>
      <c r="K4" s="2"/>
      <c r="L4" s="2"/>
      <c r="M4" s="2"/>
      <c r="N4" s="2"/>
      <c r="O4" s="2"/>
      <c r="P4" s="2"/>
      <c r="Q4" s="2"/>
    </row>
    <row r="5" spans="2:18" x14ac:dyDescent="0.35">
      <c r="D5" s="34" t="s">
        <v>0</v>
      </c>
      <c r="E5" s="57"/>
      <c r="F5" s="52"/>
      <c r="G5" s="52"/>
      <c r="H5" s="52"/>
      <c r="I5" s="52"/>
      <c r="K5" s="52"/>
      <c r="L5" s="52"/>
      <c r="M5" s="52"/>
      <c r="Q5" s="2"/>
    </row>
    <row r="6" spans="2:18" x14ac:dyDescent="0.35">
      <c r="D6" s="34" t="s">
        <v>1</v>
      </c>
      <c r="E6" s="275"/>
      <c r="F6" s="276"/>
      <c r="G6" s="276"/>
      <c r="H6" s="276"/>
      <c r="I6" s="277"/>
      <c r="K6" s="52"/>
      <c r="L6" s="52"/>
      <c r="M6" s="52"/>
    </row>
    <row r="7" spans="2:18" x14ac:dyDescent="0.35">
      <c r="D7" s="34"/>
      <c r="E7"/>
      <c r="F7" s="17"/>
      <c r="G7" s="52"/>
      <c r="H7" s="52"/>
      <c r="I7" s="52"/>
      <c r="K7" s="52"/>
      <c r="L7" s="52"/>
      <c r="M7" s="52"/>
    </row>
    <row r="8" spans="2:18" x14ac:dyDescent="0.35">
      <c r="D8" s="34" t="s">
        <v>21</v>
      </c>
      <c r="E8" s="113" t="s">
        <v>388</v>
      </c>
      <c r="F8"/>
      <c r="G8" s="52"/>
      <c r="H8" s="34" t="s">
        <v>41</v>
      </c>
      <c r="I8" s="225"/>
      <c r="L8" s="52"/>
      <c r="M8" s="52"/>
    </row>
    <row r="9" spans="2:18" hidden="1" x14ac:dyDescent="0.35">
      <c r="D9" s="34"/>
      <c r="E9" s="113"/>
      <c r="F9"/>
      <c r="G9" s="52"/>
      <c r="H9" s="52" t="s">
        <v>63</v>
      </c>
      <c r="I9" s="279"/>
      <c r="J9" s="280"/>
      <c r="K9" s="281"/>
      <c r="L9" s="52"/>
      <c r="M9" s="52"/>
    </row>
    <row r="10" spans="2:18" x14ac:dyDescent="0.35">
      <c r="H10" s="52"/>
      <c r="I10" s="52"/>
      <c r="K10" s="52"/>
      <c r="L10" s="52"/>
      <c r="M10" s="52"/>
      <c r="N10" s="52"/>
      <c r="O10" s="52"/>
      <c r="P10" s="52"/>
    </row>
    <row r="11" spans="2:18" ht="16" thickBot="1" x14ac:dyDescent="0.4">
      <c r="B11" s="3"/>
      <c r="C11" s="3"/>
      <c r="D11" s="3"/>
      <c r="E11" s="3"/>
      <c r="F11" s="3"/>
      <c r="G11" s="3"/>
      <c r="H11" s="3"/>
      <c r="I11" s="3"/>
      <c r="J11" s="3"/>
      <c r="K11" s="3"/>
      <c r="L11" s="3"/>
    </row>
    <row r="12" spans="2:18" x14ac:dyDescent="0.35">
      <c r="B12" s="226"/>
      <c r="M12" s="227"/>
      <c r="N12" s="282" t="s">
        <v>223</v>
      </c>
      <c r="O12" s="228"/>
      <c r="P12" s="227"/>
      <c r="Q12" s="229"/>
      <c r="R12" s="230"/>
    </row>
    <row r="13" spans="2:18" ht="16" thickBot="1" x14ac:dyDescent="0.4">
      <c r="B13" s="278" t="s">
        <v>505</v>
      </c>
      <c r="C13" s="278"/>
      <c r="D13" s="278"/>
      <c r="E13" s="278"/>
      <c r="F13" s="278"/>
      <c r="G13" s="278"/>
      <c r="H13" s="278"/>
      <c r="I13" s="278"/>
      <c r="J13" s="278"/>
      <c r="K13" s="278"/>
      <c r="L13" s="278"/>
      <c r="M13" s="231"/>
      <c r="N13" s="283"/>
      <c r="O13" s="232"/>
      <c r="P13" s="233"/>
      <c r="Q13" s="234"/>
      <c r="R13" s="235"/>
    </row>
    <row r="14" spans="2:18" x14ac:dyDescent="0.35">
      <c r="D14" s="6"/>
      <c r="E14" s="6"/>
      <c r="F14" s="6"/>
      <c r="G14" s="6"/>
      <c r="H14" s="6"/>
      <c r="I14" s="6"/>
      <c r="K14" s="6"/>
      <c r="L14" s="6"/>
      <c r="M14" s="236"/>
      <c r="N14" s="6"/>
      <c r="O14" s="237"/>
      <c r="P14" s="6"/>
      <c r="Q14" s="6"/>
    </row>
    <row r="15" spans="2:18" x14ac:dyDescent="0.35">
      <c r="B15" s="8"/>
      <c r="D15" s="6"/>
      <c r="E15" s="6"/>
      <c r="F15" s="6"/>
      <c r="G15" s="6"/>
      <c r="H15" s="6"/>
      <c r="I15" s="104" t="s">
        <v>390</v>
      </c>
      <c r="J15" s="187"/>
      <c r="K15" s="104" t="s">
        <v>23</v>
      </c>
      <c r="L15" s="104"/>
      <c r="M15" s="238"/>
      <c r="N15" s="104" t="s">
        <v>24</v>
      </c>
      <c r="O15" s="239"/>
      <c r="P15" s="104"/>
      <c r="Q15" s="104" t="s">
        <v>78</v>
      </c>
    </row>
    <row r="16" spans="2:18" x14ac:dyDescent="0.35">
      <c r="D16" s="6"/>
      <c r="E16" s="6"/>
      <c r="F16" s="6"/>
      <c r="G16" s="6"/>
      <c r="H16" s="6"/>
      <c r="K16" s="6"/>
      <c r="L16" s="6"/>
      <c r="M16" s="236"/>
      <c r="N16" s="6"/>
      <c r="O16" s="237"/>
      <c r="P16" s="6"/>
    </row>
    <row r="17" spans="2:18" x14ac:dyDescent="0.35">
      <c r="C17" s="8" t="s">
        <v>389</v>
      </c>
      <c r="D17" s="6"/>
      <c r="E17" s="6"/>
      <c r="F17" s="6"/>
      <c r="G17" s="6"/>
      <c r="H17" s="6"/>
      <c r="I17" s="240">
        <v>5</v>
      </c>
      <c r="K17" s="241">
        <f>'A. Leveraging'!H10</f>
        <v>0</v>
      </c>
      <c r="L17" s="7"/>
      <c r="M17" s="242"/>
      <c r="N17" s="241">
        <f>'A. Leveraging'!U10</f>
        <v>0</v>
      </c>
      <c r="O17" s="243"/>
      <c r="P17" s="7"/>
      <c r="Q17" s="88" t="str">
        <f t="shared" ref="Q17:Q25" si="0">IF(K17-N17=0,"",K17-N17)</f>
        <v/>
      </c>
    </row>
    <row r="18" spans="2:18" x14ac:dyDescent="0.35">
      <c r="C18" s="8" t="s">
        <v>391</v>
      </c>
      <c r="D18" s="6"/>
      <c r="E18" s="6"/>
      <c r="F18" s="6"/>
      <c r="G18" s="6"/>
      <c r="H18" s="6"/>
      <c r="I18" s="240">
        <v>10</v>
      </c>
      <c r="K18" s="244">
        <f>'B. Service Provider Exp.'!H10</f>
        <v>0</v>
      </c>
      <c r="L18" s="7"/>
      <c r="M18" s="242"/>
      <c r="N18" s="241">
        <f>'B. Service Provider Exp.'!V10</f>
        <v>0</v>
      </c>
      <c r="O18" s="243"/>
      <c r="P18" s="7"/>
      <c r="Q18" s="88" t="str">
        <f t="shared" si="0"/>
        <v/>
      </c>
    </row>
    <row r="19" spans="2:18" x14ac:dyDescent="0.35">
      <c r="C19" s="8" t="s">
        <v>392</v>
      </c>
      <c r="D19" s="6"/>
      <c r="E19" s="6"/>
      <c r="F19" s="6"/>
      <c r="G19" s="6"/>
      <c r="H19" s="6"/>
      <c r="I19" s="240">
        <v>15</v>
      </c>
      <c r="K19" s="241">
        <f>'C. Shelter Operator Exp.'!H10</f>
        <v>0</v>
      </c>
      <c r="L19" s="7"/>
      <c r="M19" s="242"/>
      <c r="N19" s="241">
        <f>'C. Shelter Operator Exp.'!V10</f>
        <v>0</v>
      </c>
      <c r="O19" s="243"/>
      <c r="P19" s="7"/>
      <c r="Q19" s="88" t="str">
        <f t="shared" si="0"/>
        <v/>
      </c>
    </row>
    <row r="20" spans="2:18" x14ac:dyDescent="0.35">
      <c r="C20" s="8" t="s">
        <v>393</v>
      </c>
      <c r="D20" s="6"/>
      <c r="E20" s="6"/>
      <c r="F20" s="6"/>
      <c r="G20" s="6"/>
      <c r="H20" s="6"/>
      <c r="I20" s="240">
        <v>10</v>
      </c>
      <c r="K20" s="241">
        <f>'D. Positive Shelter Outcomes'!H10</f>
        <v>0</v>
      </c>
      <c r="L20" s="7"/>
      <c r="M20" s="242"/>
      <c r="N20" s="241">
        <f>'D. Positive Shelter Outcomes'!V10</f>
        <v>0</v>
      </c>
      <c r="O20" s="243"/>
      <c r="P20" s="7"/>
      <c r="Q20" s="88" t="str">
        <f t="shared" si="0"/>
        <v/>
      </c>
    </row>
    <row r="21" spans="2:18" x14ac:dyDescent="0.35">
      <c r="C21" s="8" t="s">
        <v>394</v>
      </c>
      <c r="D21" s="6"/>
      <c r="I21" s="5">
        <v>10</v>
      </c>
      <c r="K21" s="245">
        <f>'E. Proven Need in Community'!H10</f>
        <v>0</v>
      </c>
      <c r="L21" s="7"/>
      <c r="M21" s="242"/>
      <c r="N21" s="245">
        <f>'E. Proven Need in Community'!V10</f>
        <v>0</v>
      </c>
      <c r="O21" s="246"/>
      <c r="P21" s="7"/>
      <c r="Q21" s="88" t="str">
        <f t="shared" si="0"/>
        <v/>
      </c>
    </row>
    <row r="22" spans="2:18" x14ac:dyDescent="0.35">
      <c r="C22" s="8" t="s">
        <v>395</v>
      </c>
      <c r="D22" s="6"/>
      <c r="I22" s="5">
        <v>5</v>
      </c>
      <c r="K22" s="245">
        <f>'F. People with Lived Exp.'!I10</f>
        <v>0</v>
      </c>
      <c r="L22" s="7"/>
      <c r="M22" s="242"/>
      <c r="N22" s="245">
        <f>'F. People with Lived Exp.'!W10</f>
        <v>0</v>
      </c>
      <c r="O22" s="246"/>
      <c r="P22" s="7"/>
      <c r="Q22" s="88" t="str">
        <f t="shared" si="0"/>
        <v/>
      </c>
    </row>
    <row r="23" spans="2:18" x14ac:dyDescent="0.35">
      <c r="C23" s="8" t="s">
        <v>396</v>
      </c>
      <c r="D23" s="6"/>
      <c r="I23" s="5">
        <v>25</v>
      </c>
      <c r="K23" s="245">
        <f>'G. Services Offered'!H10</f>
        <v>0</v>
      </c>
      <c r="M23" s="247"/>
      <c r="N23" s="245">
        <f>'G. Services Offered'!U10</f>
        <v>0</v>
      </c>
      <c r="O23" s="246"/>
      <c r="Q23" s="88" t="str">
        <f t="shared" si="0"/>
        <v/>
      </c>
    </row>
    <row r="24" spans="2:18" x14ac:dyDescent="0.35">
      <c r="C24" s="8" t="s">
        <v>397</v>
      </c>
      <c r="D24" s="6"/>
      <c r="I24" s="5">
        <v>10</v>
      </c>
      <c r="K24" s="245">
        <f>'H. Food Prep Kitchen Space'!I10</f>
        <v>0</v>
      </c>
      <c r="L24" s="7"/>
      <c r="M24" s="242"/>
      <c r="N24" s="245">
        <f>'H. Food Prep Kitchen Space'!W10</f>
        <v>0</v>
      </c>
      <c r="O24" s="246"/>
      <c r="P24" s="7"/>
      <c r="Q24" s="88" t="str">
        <f t="shared" si="0"/>
        <v/>
      </c>
    </row>
    <row r="25" spans="2:18" x14ac:dyDescent="0.35">
      <c r="C25" s="8" t="s">
        <v>398</v>
      </c>
      <c r="D25" s="6"/>
      <c r="I25" s="5">
        <v>10</v>
      </c>
      <c r="K25" s="245">
        <f>'I. Access to Public Transit'!G10</f>
        <v>0</v>
      </c>
      <c r="L25" s="7"/>
      <c r="M25" s="242"/>
      <c r="N25" s="245">
        <f>'I. Access to Public Transit'!T10</f>
        <v>0</v>
      </c>
      <c r="O25" s="246"/>
      <c r="P25" s="7"/>
      <c r="Q25" s="88" t="str">
        <f t="shared" si="0"/>
        <v/>
      </c>
    </row>
    <row r="26" spans="2:18" ht="15" customHeight="1" x14ac:dyDescent="0.35">
      <c r="D26" s="7"/>
      <c r="I26" s="8"/>
      <c r="K26" s="224"/>
      <c r="M26" s="247"/>
      <c r="O26" s="248"/>
      <c r="P26" s="7"/>
    </row>
    <row r="27" spans="2:18" ht="15" customHeight="1" x14ac:dyDescent="0.35">
      <c r="D27" s="249" t="s">
        <v>506</v>
      </c>
      <c r="E27" s="250"/>
      <c r="F27" s="250"/>
      <c r="G27" s="250"/>
      <c r="H27" s="250"/>
      <c r="I27" s="250"/>
      <c r="J27" s="250"/>
      <c r="K27" s="251"/>
      <c r="L27" s="250"/>
      <c r="M27" s="252"/>
      <c r="N27" s="284"/>
      <c r="O27" s="253"/>
    </row>
    <row r="28" spans="2:18" ht="32.5" customHeight="1" x14ac:dyDescent="0.35">
      <c r="D28" s="254" t="s">
        <v>507</v>
      </c>
      <c r="E28" s="250"/>
      <c r="F28" s="250"/>
      <c r="G28" s="250"/>
      <c r="H28" s="250"/>
      <c r="I28" s="250"/>
      <c r="J28" s="250"/>
      <c r="K28" s="251"/>
      <c r="L28" s="250"/>
      <c r="M28" s="252"/>
      <c r="N28" s="284"/>
      <c r="O28" s="253"/>
    </row>
    <row r="29" spans="2:18" ht="15" customHeight="1" x14ac:dyDescent="0.35">
      <c r="B29" s="255"/>
      <c r="D29" s="7"/>
      <c r="K29" s="224"/>
      <c r="M29" s="247"/>
      <c r="N29" s="224"/>
      <c r="O29" s="246"/>
      <c r="P29" s="6"/>
    </row>
    <row r="30" spans="2:18" ht="15" customHeight="1" x14ac:dyDescent="0.35">
      <c r="C30" s="8" t="s">
        <v>18</v>
      </c>
      <c r="D30" s="7"/>
      <c r="I30" s="5">
        <f>SUM(I17:I25)</f>
        <v>100</v>
      </c>
      <c r="K30" s="256">
        <f>SUM(K17:K25)</f>
        <v>0</v>
      </c>
      <c r="M30" s="247"/>
      <c r="N30" s="256">
        <f>SUM(N17:N25)-IF(N27="Project did not meet condition(s)",3,0)</f>
        <v>0</v>
      </c>
      <c r="O30" s="257"/>
      <c r="P30" s="224"/>
      <c r="Q30" s="207" t="str">
        <f>IF(K30-N30=0,"",K30-N30)</f>
        <v/>
      </c>
    </row>
    <row r="31" spans="2:18" s="7" customFormat="1" ht="15" customHeight="1" thickBot="1" x14ac:dyDescent="0.4">
      <c r="B31" s="81"/>
      <c r="C31" s="81"/>
      <c r="D31" s="81"/>
      <c r="E31" s="81"/>
      <c r="F31" s="81"/>
      <c r="G31" s="81"/>
      <c r="H31" s="81"/>
      <c r="I31" s="81"/>
      <c r="J31" s="81"/>
      <c r="K31" s="81"/>
      <c r="L31" s="81"/>
      <c r="M31" s="258"/>
      <c r="N31" s="81"/>
      <c r="O31" s="259"/>
      <c r="P31" s="81"/>
      <c r="Q31" s="81"/>
      <c r="R31" s="81"/>
    </row>
    <row r="32" spans="2:18" ht="42.5" customHeight="1" x14ac:dyDescent="0.35">
      <c r="B32" s="271" t="s">
        <v>50</v>
      </c>
      <c r="C32" s="271"/>
      <c r="D32" s="271"/>
      <c r="E32" s="271"/>
      <c r="F32" s="271"/>
      <c r="G32" s="271"/>
      <c r="H32" s="271"/>
      <c r="I32" s="271"/>
      <c r="J32" s="271"/>
      <c r="K32" s="271"/>
      <c r="L32" s="271"/>
      <c r="M32" s="271"/>
      <c r="N32" s="271"/>
      <c r="O32" s="271"/>
      <c r="P32" s="271"/>
      <c r="Q32" s="271"/>
      <c r="R32" s="271"/>
    </row>
    <row r="33" spans="2:18" s="7" customFormat="1" ht="48.5" customHeight="1" x14ac:dyDescent="0.35">
      <c r="B33" s="272" t="s">
        <v>277</v>
      </c>
      <c r="C33" s="272"/>
      <c r="D33" s="272"/>
      <c r="E33" s="272"/>
      <c r="F33" s="272"/>
      <c r="G33" s="272"/>
      <c r="H33" s="272"/>
      <c r="I33" s="272"/>
      <c r="J33" s="272"/>
      <c r="K33" s="272"/>
      <c r="L33" s="272"/>
      <c r="M33" s="272"/>
      <c r="N33" s="272"/>
      <c r="O33" s="272"/>
      <c r="P33" s="272"/>
      <c r="Q33" s="272"/>
      <c r="R33" s="272"/>
    </row>
    <row r="34" spans="2:18" s="7" customFormat="1" ht="15" customHeight="1" x14ac:dyDescent="0.35"/>
    <row r="35" spans="2:18" s="7" customFormat="1" ht="15" customHeight="1" x14ac:dyDescent="0.35"/>
    <row r="36" spans="2:18" s="7" customFormat="1" ht="15" customHeight="1" x14ac:dyDescent="0.35"/>
    <row r="38" spans="2:18" ht="15" customHeight="1" x14ac:dyDescent="0.35">
      <c r="C38" s="8"/>
      <c r="D38" s="6"/>
    </row>
    <row r="39" spans="2:18" ht="15" customHeight="1" x14ac:dyDescent="0.35">
      <c r="C39" s="8"/>
      <c r="D39" s="6"/>
    </row>
  </sheetData>
  <sheetProtection algorithmName="SHA-512" hashValue="6jvxUkwQf60GgZznmHRjBQgkOV6T1j3h+ea/I9i/TgoLq8U/+eOqpm5irbbDP+2K/f2dFrMfzMjuLq5yBrve/w==" saltValue="ARNXw4ugq0laOZvjU9Bp+w==" spinCount="100000" sheet="1" selectLockedCells="1"/>
  <mergeCells count="9">
    <mergeCell ref="B32:R32"/>
    <mergeCell ref="B33:R33"/>
    <mergeCell ref="B2:R2"/>
    <mergeCell ref="B3:R3"/>
    <mergeCell ref="E6:I6"/>
    <mergeCell ref="B13:L13"/>
    <mergeCell ref="I9:K9"/>
    <mergeCell ref="N12:N13"/>
    <mergeCell ref="N27:N28"/>
  </mergeCells>
  <dataValidations count="3">
    <dataValidation type="whole" operator="greaterThan" allowBlank="1" showInputMessage="1" showErrorMessage="1" sqref="I8" xr:uid="{00000000-0002-0000-0100-000000000000}">
      <formula1>0</formula1>
    </dataValidation>
    <dataValidation type="list" allowBlank="1" showInputMessage="1" showErrorMessage="1" sqref="I9:K9" xr:uid="{00000000-0002-0000-0100-000001000000}">
      <formula1>#REF!</formula1>
    </dataValidation>
    <dataValidation type="list" allowBlank="1" showInputMessage="1" showErrorMessage="1" sqref="N27:O27" xr:uid="{F758AB8A-741F-47E3-8C6C-C906E448DF23}">
      <formula1>"Project did not meet condition(s),"</formula1>
    </dataValidation>
  </dataValidations>
  <pageMargins left="0.7" right="0.7" top="0.75" bottom="0.75" header="0.3" footer="0.3"/>
  <pageSetup scale="63" orientation="portrait" r:id="rId1"/>
  <headerFooter>
    <oddFooter>&amp;CTab: &amp;A&amp;RPrint Date: &amp;D</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2:AN195"/>
  <sheetViews>
    <sheetView showGridLines="0" view="pageBreakPreview" zoomScale="130" zoomScaleNormal="100" zoomScaleSheetLayoutView="130" workbookViewId="0">
      <selection activeCell="F16" sqref="F16"/>
    </sheetView>
  </sheetViews>
  <sheetFormatPr defaultColWidth="9.1796875" defaultRowHeight="15.5" x14ac:dyDescent="0.35"/>
  <cols>
    <col min="1" max="1" width="3.54296875" style="79" customWidth="1"/>
    <col min="2" max="2" width="10.1796875" style="141" hidden="1" customWidth="1"/>
    <col min="3" max="3" width="6.1796875" style="141" hidden="1" customWidth="1"/>
    <col min="4" max="4" width="3.54296875" style="141" hidden="1" customWidth="1"/>
    <col min="5" max="5" width="8.1796875" style="142" customWidth="1"/>
    <col min="6" max="6" width="4.26953125" style="79" customWidth="1"/>
    <col min="7" max="7" width="4.81640625" style="79" customWidth="1"/>
    <col min="8" max="16" width="9.1796875" style="79"/>
    <col min="17" max="17" width="3.54296875" style="79" customWidth="1"/>
    <col min="18" max="18" width="5" style="79" hidden="1" customWidth="1"/>
    <col min="19" max="19" width="10.1796875" style="141" hidden="1" customWidth="1"/>
    <col min="20" max="20" width="6.1796875" style="141" hidden="1" customWidth="1"/>
    <col min="21" max="21" width="4.81640625" style="141" hidden="1" customWidth="1"/>
    <col min="22" max="22" width="8.1796875" style="142" customWidth="1"/>
    <col min="23" max="23" width="4.26953125" style="79" customWidth="1"/>
    <col min="24" max="24" width="4.81640625" style="79" customWidth="1"/>
    <col min="25" max="16384" width="9.1796875" style="79"/>
  </cols>
  <sheetData>
    <row r="2" spans="2:33" x14ac:dyDescent="0.35">
      <c r="E2" s="273" t="s">
        <v>31</v>
      </c>
      <c r="F2" s="273"/>
      <c r="G2" s="273"/>
      <c r="H2" s="273"/>
      <c r="I2" s="273"/>
      <c r="J2" s="273"/>
      <c r="K2" s="273"/>
      <c r="L2" s="273"/>
      <c r="M2" s="273"/>
      <c r="N2" s="273"/>
      <c r="O2" s="273"/>
      <c r="P2" s="273"/>
      <c r="Q2" s="142"/>
      <c r="V2" s="273" t="s">
        <v>31</v>
      </c>
      <c r="W2" s="273"/>
      <c r="X2" s="273"/>
      <c r="Y2" s="273"/>
      <c r="Z2" s="273"/>
      <c r="AA2" s="273"/>
      <c r="AB2" s="273"/>
      <c r="AC2" s="273"/>
      <c r="AD2" s="273"/>
      <c r="AE2" s="273"/>
      <c r="AF2" s="273"/>
      <c r="AG2" s="273"/>
    </row>
    <row r="3" spans="2:33" ht="16" thickBot="1" x14ac:dyDescent="0.4">
      <c r="E3" s="274" t="s">
        <v>26</v>
      </c>
      <c r="F3" s="274"/>
      <c r="G3" s="274"/>
      <c r="H3" s="274"/>
      <c r="I3" s="274"/>
      <c r="J3" s="274"/>
      <c r="K3" s="274"/>
      <c r="L3" s="274"/>
      <c r="M3" s="274"/>
      <c r="N3" s="274"/>
      <c r="O3" s="274"/>
      <c r="P3" s="274"/>
      <c r="Q3" s="143"/>
      <c r="V3" s="274" t="s">
        <v>27</v>
      </c>
      <c r="W3" s="274"/>
      <c r="X3" s="274"/>
      <c r="Y3" s="274"/>
      <c r="Z3" s="274"/>
      <c r="AA3" s="274"/>
      <c r="AB3" s="274"/>
      <c r="AC3" s="274"/>
      <c r="AD3" s="274"/>
      <c r="AE3" s="274"/>
      <c r="AF3" s="274"/>
      <c r="AG3" s="274"/>
    </row>
    <row r="5" spans="2:33" x14ac:dyDescent="0.35">
      <c r="G5" s="75" t="s">
        <v>0</v>
      </c>
      <c r="H5" s="76" t="str">
        <f>IF('Scoring Summary'!$E5="","",'Scoring Summary'!$E5)</f>
        <v/>
      </c>
      <c r="I5" s="119"/>
      <c r="J5" s="119"/>
      <c r="K5" s="119"/>
      <c r="L5" s="119"/>
      <c r="X5" s="75" t="s">
        <v>0</v>
      </c>
      <c r="Y5" s="76" t="str">
        <f>IF('Scoring Summary'!$E5="","",'Scoring Summary'!$E5)</f>
        <v/>
      </c>
      <c r="Z5" s="119"/>
      <c r="AA5" s="119"/>
      <c r="AB5" s="119"/>
      <c r="AC5" s="119"/>
    </row>
    <row r="6" spans="2:33" x14ac:dyDescent="0.35">
      <c r="G6" s="75" t="s">
        <v>1</v>
      </c>
      <c r="H6" s="289" t="str">
        <f>IF('Scoring Summary'!$E6="","",'Scoring Summary'!$E6)</f>
        <v/>
      </c>
      <c r="I6" s="290"/>
      <c r="J6" s="290"/>
      <c r="K6" s="290"/>
      <c r="L6" s="291"/>
      <c r="X6" s="75" t="s">
        <v>1</v>
      </c>
      <c r="Y6" s="289" t="str">
        <f>IF('Scoring Summary'!$E6="","",'Scoring Summary'!$E6)</f>
        <v/>
      </c>
      <c r="Z6" s="290"/>
      <c r="AA6" s="290"/>
      <c r="AB6" s="290"/>
      <c r="AC6" s="291"/>
    </row>
    <row r="7" spans="2:33" x14ac:dyDescent="0.35">
      <c r="G7" s="75"/>
      <c r="H7" s="181"/>
      <c r="I7" s="77"/>
      <c r="J7" s="119"/>
      <c r="K7" s="119"/>
      <c r="L7" s="119"/>
      <c r="X7" s="75"/>
      <c r="Y7" s="181"/>
      <c r="Z7" s="77"/>
      <c r="AA7" s="119"/>
      <c r="AB7" s="119"/>
      <c r="AC7" s="119"/>
    </row>
    <row r="8" spans="2:33" x14ac:dyDescent="0.35">
      <c r="G8" s="75" t="s">
        <v>21</v>
      </c>
      <c r="H8" s="292" t="str">
        <f>IF('Scoring Summary'!$E8="","",'Scoring Summary'!$E8)</f>
        <v>HOME-ARP Non-Congregate Shelter</v>
      </c>
      <c r="I8" s="293"/>
      <c r="J8" s="119"/>
      <c r="K8" s="119"/>
      <c r="L8" s="119"/>
      <c r="X8" s="75" t="s">
        <v>21</v>
      </c>
      <c r="Y8" s="292" t="str">
        <f>IF('Scoring Summary'!$E8="","",'Scoring Summary'!$E8)</f>
        <v>HOME-ARP Non-Congregate Shelter</v>
      </c>
      <c r="Z8" s="293"/>
      <c r="AA8" s="119"/>
      <c r="AB8" s="119"/>
      <c r="AC8" s="119"/>
    </row>
    <row r="9" spans="2:33" ht="16" thickBot="1" x14ac:dyDescent="0.4">
      <c r="E9" s="144"/>
      <c r="F9" s="145"/>
      <c r="G9" s="145"/>
      <c r="H9" s="145"/>
      <c r="I9" s="145"/>
      <c r="J9" s="145"/>
      <c r="K9" s="145"/>
      <c r="L9" s="145"/>
      <c r="M9" s="145"/>
      <c r="N9" s="145"/>
      <c r="O9" s="145"/>
      <c r="P9" s="145"/>
      <c r="V9" s="144"/>
      <c r="W9" s="145"/>
      <c r="X9" s="145"/>
      <c r="Y9" s="145"/>
      <c r="Z9" s="145"/>
      <c r="AA9" s="145"/>
      <c r="AB9" s="145"/>
      <c r="AC9" s="145"/>
      <c r="AD9" s="145"/>
      <c r="AE9" s="145"/>
      <c r="AF9" s="145"/>
      <c r="AG9" s="145"/>
    </row>
    <row r="11" spans="2:33" ht="34.5" customHeight="1" x14ac:dyDescent="0.35">
      <c r="E11" s="287" t="s">
        <v>235</v>
      </c>
      <c r="F11" s="287"/>
      <c r="G11" s="287"/>
      <c r="H11" s="287"/>
      <c r="I11" s="287"/>
      <c r="J11" s="287"/>
      <c r="K11" s="287"/>
      <c r="L11" s="287"/>
      <c r="M11" s="287"/>
      <c r="N11" s="287"/>
      <c r="O11" s="287"/>
      <c r="P11" s="287"/>
      <c r="Q11" s="182"/>
      <c r="V11" s="287" t="s">
        <v>235</v>
      </c>
      <c r="W11" s="287"/>
      <c r="X11" s="287"/>
      <c r="Y11" s="287"/>
      <c r="Z11" s="287"/>
      <c r="AA11" s="287"/>
      <c r="AB11" s="287"/>
      <c r="AC11" s="287"/>
      <c r="AD11" s="287"/>
      <c r="AE11" s="287"/>
      <c r="AF11" s="287"/>
      <c r="AG11" s="287"/>
    </row>
    <row r="12" spans="2:33" ht="38.25" customHeight="1" x14ac:dyDescent="0.35">
      <c r="E12" s="287" t="s">
        <v>48</v>
      </c>
      <c r="F12" s="287"/>
      <c r="G12" s="287"/>
      <c r="H12" s="287"/>
      <c r="I12" s="287"/>
      <c r="J12" s="287"/>
      <c r="K12" s="287"/>
      <c r="L12" s="287"/>
      <c r="M12" s="287"/>
      <c r="N12" s="287"/>
      <c r="O12" s="287"/>
      <c r="P12" s="287"/>
      <c r="Q12" s="182"/>
      <c r="V12" s="287" t="s">
        <v>48</v>
      </c>
      <c r="W12" s="287"/>
      <c r="X12" s="287"/>
      <c r="Y12" s="287"/>
      <c r="Z12" s="287"/>
      <c r="AA12" s="287"/>
      <c r="AB12" s="287"/>
      <c r="AC12" s="287"/>
      <c r="AD12" s="287"/>
      <c r="AE12" s="287"/>
      <c r="AF12" s="287"/>
      <c r="AG12" s="287"/>
    </row>
    <row r="13" spans="2:33" s="7" customFormat="1" ht="25" customHeight="1" thickBot="1" x14ac:dyDescent="0.4">
      <c r="B13" s="19"/>
      <c r="C13" s="19"/>
      <c r="D13" s="19"/>
      <c r="E13" s="73" t="s">
        <v>51</v>
      </c>
      <c r="F13" s="81"/>
      <c r="G13" s="81"/>
      <c r="H13" s="81"/>
      <c r="I13" s="81"/>
      <c r="J13" s="81"/>
      <c r="K13" s="81"/>
      <c r="L13" s="81"/>
      <c r="M13" s="81"/>
      <c r="N13" s="81"/>
      <c r="O13" s="81"/>
      <c r="P13" s="81"/>
      <c r="S13" s="19"/>
      <c r="T13" s="19"/>
      <c r="U13" s="19"/>
      <c r="V13" s="73" t="s">
        <v>51</v>
      </c>
      <c r="W13" s="81"/>
      <c r="X13" s="81"/>
      <c r="Y13" s="81"/>
      <c r="Z13" s="81"/>
      <c r="AA13" s="81"/>
      <c r="AB13" s="81"/>
      <c r="AC13" s="81"/>
      <c r="AD13" s="81"/>
      <c r="AE13" s="81"/>
      <c r="AF13" s="81"/>
      <c r="AG13" s="81"/>
    </row>
    <row r="14" spans="2:33" x14ac:dyDescent="0.35">
      <c r="B14" s="146" t="s">
        <v>30</v>
      </c>
      <c r="C14" s="146" t="s">
        <v>10</v>
      </c>
      <c r="D14" s="146"/>
      <c r="E14" s="79"/>
      <c r="S14" s="146" t="s">
        <v>30</v>
      </c>
      <c r="T14" s="146" t="s">
        <v>10</v>
      </c>
      <c r="U14" s="146"/>
      <c r="V14" s="79"/>
    </row>
    <row r="15" spans="2:33" x14ac:dyDescent="0.35">
      <c r="B15" s="147">
        <v>2</v>
      </c>
      <c r="C15" s="148">
        <f>SUM(C16:C18)</f>
        <v>0</v>
      </c>
      <c r="D15" s="188"/>
      <c r="E15" s="79" t="s">
        <v>75</v>
      </c>
      <c r="S15" s="147">
        <v>2</v>
      </c>
      <c r="T15" s="148">
        <f>SUM(T16:T18)</f>
        <v>0</v>
      </c>
      <c r="U15" s="188"/>
      <c r="V15" s="79" t="s">
        <v>75</v>
      </c>
    </row>
    <row r="16" spans="2:33" ht="15.75" customHeight="1" x14ac:dyDescent="0.35">
      <c r="B16" s="147"/>
      <c r="C16" s="149">
        <f>IF(F16="X",1,0)</f>
        <v>0</v>
      </c>
      <c r="F16" s="150"/>
      <c r="G16" s="286" t="s">
        <v>348</v>
      </c>
      <c r="H16" s="285"/>
      <c r="I16" s="285"/>
      <c r="J16" s="285"/>
      <c r="K16" s="285"/>
      <c r="L16" s="285"/>
      <c r="M16" s="285"/>
      <c r="N16" s="285"/>
      <c r="O16" s="285"/>
      <c r="P16" s="285"/>
      <c r="S16" s="147"/>
      <c r="T16" s="149">
        <f>IF(W16="X",1,0)</f>
        <v>0</v>
      </c>
      <c r="W16" s="193"/>
      <c r="X16" s="286" t="s">
        <v>348</v>
      </c>
      <c r="Y16" s="285"/>
      <c r="Z16" s="285"/>
      <c r="AA16" s="285"/>
      <c r="AB16" s="285"/>
      <c r="AC16" s="285"/>
      <c r="AD16" s="285"/>
      <c r="AE16" s="285"/>
      <c r="AF16" s="285"/>
      <c r="AG16" s="285"/>
    </row>
    <row r="17" spans="2:33" x14ac:dyDescent="0.35">
      <c r="B17" s="151"/>
      <c r="C17" s="152"/>
      <c r="D17" s="188"/>
      <c r="E17" s="79"/>
      <c r="S17" s="151"/>
      <c r="T17" s="152"/>
      <c r="U17" s="188"/>
      <c r="V17" s="79"/>
    </row>
    <row r="18" spans="2:33" ht="15" customHeight="1" x14ac:dyDescent="0.35">
      <c r="B18" s="153"/>
      <c r="C18" s="154">
        <f>IF(F18="X",1,0)</f>
        <v>0</v>
      </c>
      <c r="F18" s="150"/>
      <c r="G18" s="286" t="s">
        <v>233</v>
      </c>
      <c r="H18" s="285"/>
      <c r="I18" s="285"/>
      <c r="J18" s="285"/>
      <c r="K18" s="285"/>
      <c r="L18" s="285"/>
      <c r="M18" s="285"/>
      <c r="N18" s="285"/>
      <c r="O18" s="285"/>
      <c r="P18" s="285"/>
      <c r="Q18" s="180"/>
      <c r="S18" s="153"/>
      <c r="T18" s="154">
        <f>IF(W18="X",1,0)</f>
        <v>0</v>
      </c>
      <c r="W18" s="193"/>
      <c r="X18" s="286" t="s">
        <v>233</v>
      </c>
      <c r="Y18" s="285"/>
      <c r="Z18" s="285"/>
      <c r="AA18" s="285"/>
      <c r="AB18" s="285"/>
      <c r="AC18" s="285"/>
      <c r="AD18" s="285"/>
      <c r="AE18" s="285"/>
      <c r="AF18" s="285"/>
      <c r="AG18" s="285"/>
    </row>
    <row r="19" spans="2:33" x14ac:dyDescent="0.35">
      <c r="B19" s="153"/>
      <c r="C19" s="154"/>
      <c r="F19" s="119"/>
      <c r="G19" s="89"/>
      <c r="H19" s="89"/>
      <c r="I19" s="89"/>
      <c r="J19" s="89"/>
      <c r="K19" s="89"/>
      <c r="L19" s="89"/>
      <c r="M19" s="89"/>
      <c r="N19" s="89"/>
      <c r="O19" s="89"/>
      <c r="P19" s="89"/>
      <c r="Q19" s="180"/>
      <c r="S19" s="153"/>
      <c r="T19" s="154"/>
      <c r="W19" s="119"/>
      <c r="X19" s="89"/>
      <c r="Y19" s="89"/>
      <c r="Z19" s="89"/>
      <c r="AA19" s="89"/>
      <c r="AB19" s="89"/>
      <c r="AC19" s="89"/>
      <c r="AD19" s="89"/>
      <c r="AE19" s="89"/>
      <c r="AF19" s="89"/>
      <c r="AG19" s="89"/>
    </row>
    <row r="20" spans="2:33" x14ac:dyDescent="0.35">
      <c r="B20" s="155">
        <v>2</v>
      </c>
      <c r="C20" s="156">
        <f>SUM(C21:C23)</f>
        <v>0</v>
      </c>
      <c r="E20" s="79" t="s">
        <v>212</v>
      </c>
      <c r="F20" s="119"/>
      <c r="G20" s="180"/>
      <c r="H20" s="180"/>
      <c r="I20" s="180"/>
      <c r="J20" s="180"/>
      <c r="K20" s="180"/>
      <c r="L20" s="180"/>
      <c r="M20" s="180"/>
      <c r="N20" s="180"/>
      <c r="O20" s="180"/>
      <c r="P20" s="180"/>
      <c r="Q20" s="180"/>
      <c r="S20" s="155">
        <v>2</v>
      </c>
      <c r="T20" s="156">
        <f>SUM(T21:T23)</f>
        <v>0</v>
      </c>
      <c r="V20" s="79" t="s">
        <v>212</v>
      </c>
      <c r="W20" s="119"/>
      <c r="X20" s="180"/>
      <c r="Y20" s="180"/>
      <c r="Z20" s="180"/>
      <c r="AA20" s="180"/>
      <c r="AB20" s="180"/>
      <c r="AC20" s="180"/>
      <c r="AD20" s="180"/>
      <c r="AE20" s="180"/>
      <c r="AF20" s="180"/>
      <c r="AG20" s="180"/>
    </row>
    <row r="21" spans="2:33" x14ac:dyDescent="0.35">
      <c r="B21" s="153"/>
      <c r="C21" s="154">
        <f>IF(F21="X",1,0)</f>
        <v>0</v>
      </c>
      <c r="F21" s="150"/>
      <c r="G21" s="79" t="s">
        <v>349</v>
      </c>
      <c r="H21" s="180"/>
      <c r="I21" s="180"/>
      <c r="J21" s="180"/>
      <c r="K21" s="180"/>
      <c r="L21" s="180"/>
      <c r="M21" s="180"/>
      <c r="N21" s="180"/>
      <c r="O21" s="180"/>
      <c r="P21" s="180"/>
      <c r="Q21" s="180"/>
      <c r="S21" s="153"/>
      <c r="T21" s="154">
        <f>IF(W21="X",1,0)</f>
        <v>0</v>
      </c>
      <c r="W21" s="193"/>
      <c r="X21" s="79" t="s">
        <v>349</v>
      </c>
      <c r="Y21" s="180"/>
      <c r="Z21" s="180"/>
      <c r="AA21" s="180"/>
      <c r="AB21" s="180"/>
      <c r="AC21" s="180"/>
      <c r="AD21" s="180"/>
      <c r="AE21" s="180"/>
      <c r="AF21" s="180"/>
      <c r="AG21" s="180"/>
    </row>
    <row r="22" spans="2:33" x14ac:dyDescent="0.35">
      <c r="B22" s="153"/>
      <c r="C22" s="152"/>
      <c r="E22" s="79"/>
      <c r="F22" s="119"/>
      <c r="G22" s="180"/>
      <c r="H22" s="180"/>
      <c r="I22" s="180"/>
      <c r="J22" s="180"/>
      <c r="K22" s="180"/>
      <c r="L22" s="180"/>
      <c r="M22" s="180"/>
      <c r="N22" s="180"/>
      <c r="O22" s="180"/>
      <c r="P22" s="180"/>
      <c r="Q22" s="180"/>
      <c r="S22" s="153"/>
      <c r="T22" s="152"/>
      <c r="V22" s="79"/>
      <c r="W22" s="119"/>
      <c r="X22" s="180"/>
      <c r="Y22" s="180"/>
      <c r="Z22" s="180"/>
      <c r="AA22" s="180"/>
      <c r="AB22" s="180"/>
      <c r="AC22" s="180"/>
      <c r="AD22" s="180"/>
      <c r="AE22" s="180"/>
      <c r="AF22" s="180"/>
      <c r="AG22" s="180"/>
    </row>
    <row r="23" spans="2:33" x14ac:dyDescent="0.35">
      <c r="B23" s="153"/>
      <c r="C23" s="154">
        <f>IF(F23="X",1,0)</f>
        <v>0</v>
      </c>
      <c r="F23" s="150"/>
      <c r="G23" s="79" t="s">
        <v>233</v>
      </c>
      <c r="H23" s="180"/>
      <c r="I23" s="180"/>
      <c r="J23" s="180"/>
      <c r="K23" s="180"/>
      <c r="L23" s="180"/>
      <c r="M23" s="180"/>
      <c r="N23" s="180"/>
      <c r="O23" s="180"/>
      <c r="P23" s="180"/>
      <c r="Q23" s="180"/>
      <c r="S23" s="153"/>
      <c r="T23" s="154">
        <f>IF(W23="X",1,0)</f>
        <v>0</v>
      </c>
      <c r="W23" s="193"/>
      <c r="X23" s="79" t="s">
        <v>233</v>
      </c>
      <c r="Y23" s="180"/>
      <c r="Z23" s="180"/>
      <c r="AA23" s="180"/>
      <c r="AB23" s="180"/>
      <c r="AC23" s="180"/>
      <c r="AD23" s="180"/>
      <c r="AE23" s="180"/>
      <c r="AF23" s="180"/>
      <c r="AG23" s="180"/>
    </row>
    <row r="24" spans="2:33" x14ac:dyDescent="0.35">
      <c r="B24" s="197"/>
      <c r="C24" s="152"/>
      <c r="D24" s="188"/>
      <c r="E24" s="79"/>
      <c r="S24" s="197"/>
      <c r="T24" s="152"/>
      <c r="U24" s="188"/>
      <c r="V24" s="79"/>
    </row>
    <row r="25" spans="2:33" ht="15" customHeight="1" x14ac:dyDescent="0.35">
      <c r="B25" s="155">
        <v>1</v>
      </c>
      <c r="C25" s="156">
        <f>SUM(C26)</f>
        <v>0</v>
      </c>
      <c r="E25" s="79" t="s">
        <v>213</v>
      </c>
      <c r="G25" s="288" t="s">
        <v>350</v>
      </c>
      <c r="H25" s="288"/>
      <c r="I25" s="288"/>
      <c r="J25" s="288"/>
      <c r="K25" s="288"/>
      <c r="L25" s="288"/>
      <c r="M25" s="288"/>
      <c r="N25" s="288"/>
      <c r="O25" s="288"/>
      <c r="P25" s="288"/>
      <c r="Q25" s="180"/>
      <c r="S25" s="155">
        <v>1</v>
      </c>
      <c r="T25" s="156">
        <f>SUM(T26)</f>
        <v>0</v>
      </c>
      <c r="V25" s="79" t="s">
        <v>213</v>
      </c>
      <c r="X25" s="288" t="s">
        <v>350</v>
      </c>
      <c r="Y25" s="288"/>
      <c r="Z25" s="288"/>
      <c r="AA25" s="288"/>
      <c r="AB25" s="288"/>
      <c r="AC25" s="288"/>
      <c r="AD25" s="288"/>
      <c r="AE25" s="288"/>
      <c r="AF25" s="288"/>
      <c r="AG25" s="288"/>
    </row>
    <row r="26" spans="2:33" ht="15" customHeight="1" x14ac:dyDescent="0.35">
      <c r="B26" s="153"/>
      <c r="C26" s="154">
        <f>IF(F26="X",1,0)</f>
        <v>0</v>
      </c>
      <c r="F26" s="150"/>
      <c r="G26" s="288"/>
      <c r="H26" s="288"/>
      <c r="I26" s="288"/>
      <c r="J26" s="288"/>
      <c r="K26" s="288"/>
      <c r="L26" s="288"/>
      <c r="M26" s="288"/>
      <c r="N26" s="288"/>
      <c r="O26" s="288"/>
      <c r="P26" s="288"/>
      <c r="Q26" s="180"/>
      <c r="S26" s="153"/>
      <c r="T26" s="154">
        <f>IF(W26="X",1,0)</f>
        <v>0</v>
      </c>
      <c r="W26" s="193"/>
      <c r="X26" s="288"/>
      <c r="Y26" s="288"/>
      <c r="Z26" s="288"/>
      <c r="AA26" s="288"/>
      <c r="AB26" s="288"/>
      <c r="AC26" s="288"/>
      <c r="AD26" s="288"/>
      <c r="AE26" s="288"/>
      <c r="AF26" s="288"/>
      <c r="AG26" s="288"/>
    </row>
    <row r="27" spans="2:33" ht="15" customHeight="1" x14ac:dyDescent="0.35">
      <c r="B27" s="153"/>
      <c r="C27" s="154"/>
      <c r="F27" s="1"/>
      <c r="G27" s="180"/>
      <c r="H27" s="180"/>
      <c r="I27" s="180"/>
      <c r="J27" s="180"/>
      <c r="K27" s="180"/>
      <c r="L27" s="180"/>
      <c r="M27" s="180"/>
      <c r="N27" s="180"/>
      <c r="O27" s="180"/>
      <c r="P27" s="180"/>
      <c r="Q27" s="180"/>
      <c r="S27" s="153"/>
      <c r="T27" s="154"/>
      <c r="W27" s="1"/>
      <c r="X27" s="180"/>
      <c r="Y27" s="180"/>
      <c r="Z27" s="180"/>
      <c r="AA27" s="180"/>
      <c r="AB27" s="180"/>
      <c r="AC27" s="180"/>
      <c r="AD27" s="180"/>
      <c r="AE27" s="180"/>
      <c r="AF27" s="180"/>
      <c r="AG27" s="180"/>
    </row>
    <row r="28" spans="2:33" ht="15" customHeight="1" x14ac:dyDescent="0.35">
      <c r="B28" s="155">
        <v>1</v>
      </c>
      <c r="C28" s="156">
        <f>SUM(C29)</f>
        <v>0</v>
      </c>
      <c r="E28" s="79" t="s">
        <v>214</v>
      </c>
      <c r="F28" s="1"/>
      <c r="G28" s="180"/>
      <c r="H28" s="180"/>
      <c r="I28" s="180"/>
      <c r="J28" s="180"/>
      <c r="K28" s="180"/>
      <c r="L28" s="180"/>
      <c r="M28" s="180"/>
      <c r="N28" s="180"/>
      <c r="O28" s="180"/>
      <c r="P28" s="180"/>
      <c r="Q28" s="180"/>
      <c r="S28" s="155">
        <v>1</v>
      </c>
      <c r="T28" s="156">
        <f>SUM(T29)</f>
        <v>0</v>
      </c>
      <c r="V28" s="79" t="s">
        <v>214</v>
      </c>
      <c r="W28" s="1"/>
      <c r="X28" s="180"/>
      <c r="Y28" s="180"/>
      <c r="Z28" s="180"/>
      <c r="AA28" s="180"/>
      <c r="AB28" s="180"/>
      <c r="AC28" s="180"/>
      <c r="AD28" s="180"/>
      <c r="AE28" s="180"/>
      <c r="AF28" s="180"/>
      <c r="AG28" s="180"/>
    </row>
    <row r="29" spans="2:33" ht="15" customHeight="1" x14ac:dyDescent="0.35">
      <c r="B29" s="153"/>
      <c r="C29" s="154">
        <f>IF(F29="X",1,0)</f>
        <v>0</v>
      </c>
      <c r="F29" s="150"/>
      <c r="G29" s="286" t="s">
        <v>234</v>
      </c>
      <c r="H29" s="285"/>
      <c r="I29" s="285"/>
      <c r="J29" s="285"/>
      <c r="K29" s="285"/>
      <c r="L29" s="285"/>
      <c r="M29" s="285"/>
      <c r="N29" s="285"/>
      <c r="O29" s="285"/>
      <c r="P29" s="285"/>
      <c r="Q29" s="180"/>
      <c r="S29" s="153"/>
      <c r="T29" s="154">
        <f>IF(W29="X",1,0)</f>
        <v>0</v>
      </c>
      <c r="W29" s="193"/>
      <c r="X29" s="286" t="s">
        <v>234</v>
      </c>
      <c r="Y29" s="285"/>
      <c r="Z29" s="285"/>
      <c r="AA29" s="285"/>
      <c r="AB29" s="285"/>
      <c r="AC29" s="285"/>
      <c r="AD29" s="285"/>
      <c r="AE29" s="285"/>
      <c r="AF29" s="285"/>
      <c r="AG29" s="285"/>
    </row>
    <row r="30" spans="2:33" ht="15" customHeight="1" x14ac:dyDescent="0.35">
      <c r="B30" s="153"/>
      <c r="C30" s="154"/>
      <c r="F30" s="1"/>
      <c r="G30" s="1"/>
      <c r="H30" s="1"/>
      <c r="I30" s="1"/>
      <c r="J30" s="1"/>
      <c r="K30" s="1"/>
      <c r="L30" s="1"/>
      <c r="M30" s="1"/>
      <c r="N30" s="1"/>
      <c r="O30" s="1"/>
      <c r="P30" s="1"/>
      <c r="Q30" s="1"/>
      <c r="R30" s="1"/>
      <c r="S30" s="153"/>
      <c r="T30" s="154"/>
      <c r="W30" s="1"/>
      <c r="X30" s="1"/>
      <c r="Y30" s="1"/>
      <c r="Z30" s="1"/>
      <c r="AA30" s="1"/>
      <c r="AB30" s="1"/>
      <c r="AC30" s="1"/>
      <c r="AD30" s="1"/>
      <c r="AE30" s="1"/>
      <c r="AF30" s="1"/>
      <c r="AG30" s="1"/>
    </row>
    <row r="31" spans="2:33" s="7" customFormat="1" ht="24.65" customHeight="1" thickBot="1" x14ac:dyDescent="0.4">
      <c r="B31" s="157"/>
      <c r="C31" s="186"/>
      <c r="D31" s="19"/>
      <c r="E31" s="74" t="s">
        <v>351</v>
      </c>
      <c r="F31" s="81"/>
      <c r="G31" s="158"/>
      <c r="H31" s="158"/>
      <c r="I31" s="158"/>
      <c r="J31" s="158"/>
      <c r="K31" s="158"/>
      <c r="L31" s="158"/>
      <c r="M31" s="158"/>
      <c r="N31" s="158"/>
      <c r="O31" s="158"/>
      <c r="P31" s="158"/>
      <c r="S31" s="157"/>
      <c r="T31" s="186"/>
      <c r="U31" s="19"/>
      <c r="V31" s="74" t="s">
        <v>351</v>
      </c>
      <c r="W31" s="81"/>
      <c r="X31" s="158"/>
      <c r="Y31" s="158"/>
      <c r="Z31" s="158"/>
      <c r="AA31" s="158"/>
      <c r="AB31" s="158"/>
      <c r="AC31" s="158"/>
      <c r="AD31" s="158"/>
      <c r="AE31" s="158"/>
      <c r="AF31" s="158"/>
      <c r="AG31" s="158"/>
    </row>
    <row r="32" spans="2:33" ht="15" customHeight="1" x14ac:dyDescent="0.35">
      <c r="B32" s="153"/>
      <c r="C32" s="154"/>
      <c r="E32" s="80"/>
      <c r="S32" s="153"/>
      <c r="T32" s="154"/>
      <c r="V32" s="80"/>
    </row>
    <row r="33" spans="2:33" x14ac:dyDescent="0.35">
      <c r="B33" s="155">
        <v>2</v>
      </c>
      <c r="C33" s="156">
        <f>SUM(C34:C36)</f>
        <v>0</v>
      </c>
      <c r="D33" s="188"/>
      <c r="E33" s="79" t="s">
        <v>352</v>
      </c>
      <c r="S33" s="155">
        <v>2</v>
      </c>
      <c r="T33" s="156">
        <f>SUM(T34:T36)</f>
        <v>0</v>
      </c>
      <c r="U33" s="188"/>
      <c r="V33" s="79" t="s">
        <v>352</v>
      </c>
    </row>
    <row r="34" spans="2:33" x14ac:dyDescent="0.35">
      <c r="B34" s="159"/>
      <c r="C34" s="154">
        <f>IF(F34="X",1,0)</f>
        <v>0</v>
      </c>
      <c r="D34" s="79"/>
      <c r="E34" s="79"/>
      <c r="F34" s="150"/>
      <c r="G34" s="79" t="s">
        <v>353</v>
      </c>
      <c r="S34" s="159"/>
      <c r="T34" s="154">
        <f>IF(W34="X",1,0)</f>
        <v>0</v>
      </c>
      <c r="U34" s="79"/>
      <c r="V34" s="79"/>
      <c r="W34" s="150"/>
      <c r="X34" s="79" t="s">
        <v>353</v>
      </c>
    </row>
    <row r="35" spans="2:33" x14ac:dyDescent="0.35">
      <c r="B35" s="159"/>
      <c r="C35" s="154"/>
      <c r="D35" s="79"/>
      <c r="E35" s="79"/>
      <c r="F35" s="194"/>
      <c r="S35" s="159"/>
      <c r="T35" s="154"/>
      <c r="U35" s="79"/>
      <c r="V35" s="79"/>
      <c r="W35" s="194"/>
    </row>
    <row r="36" spans="2:33" x14ac:dyDescent="0.35">
      <c r="B36" s="159"/>
      <c r="C36" s="154">
        <f>IF(F36="X",1,0)</f>
        <v>0</v>
      </c>
      <c r="D36" s="79"/>
      <c r="E36" s="79"/>
      <c r="F36" s="150"/>
      <c r="G36" s="79" t="s">
        <v>386</v>
      </c>
      <c r="S36" s="159"/>
      <c r="T36" s="154">
        <f>IF(W36="X",1,0)</f>
        <v>0</v>
      </c>
      <c r="U36" s="79"/>
      <c r="V36" s="79"/>
      <c r="W36" s="150"/>
      <c r="X36" s="79" t="s">
        <v>260</v>
      </c>
    </row>
    <row r="37" spans="2:33" x14ac:dyDescent="0.35">
      <c r="B37" s="159"/>
      <c r="C37" s="160"/>
      <c r="D37" s="79"/>
      <c r="E37" s="79"/>
      <c r="F37" s="161"/>
      <c r="S37" s="159"/>
      <c r="T37" s="160"/>
      <c r="U37" s="79"/>
      <c r="V37" s="79"/>
      <c r="W37" s="161"/>
    </row>
    <row r="38" spans="2:33" s="7" customFormat="1" ht="27.65" customHeight="1" thickBot="1" x14ac:dyDescent="0.4">
      <c r="B38" s="157"/>
      <c r="C38" s="186"/>
      <c r="D38" s="19"/>
      <c r="E38" s="73" t="s">
        <v>59</v>
      </c>
      <c r="F38" s="81"/>
      <c r="G38" s="81"/>
      <c r="H38" s="81"/>
      <c r="I38" s="81"/>
      <c r="J38" s="81"/>
      <c r="K38" s="81"/>
      <c r="L38" s="81"/>
      <c r="M38" s="81"/>
      <c r="N38" s="81"/>
      <c r="O38" s="81"/>
      <c r="P38" s="81"/>
      <c r="S38" s="157"/>
      <c r="T38" s="186"/>
      <c r="U38" s="19"/>
      <c r="V38" s="73" t="s">
        <v>59</v>
      </c>
      <c r="W38" s="81"/>
      <c r="X38" s="81"/>
      <c r="Y38" s="81"/>
      <c r="Z38" s="81"/>
      <c r="AA38" s="81"/>
      <c r="AB38" s="81"/>
      <c r="AC38" s="81"/>
      <c r="AD38" s="81"/>
      <c r="AE38" s="81"/>
      <c r="AF38" s="81"/>
      <c r="AG38" s="81"/>
    </row>
    <row r="39" spans="2:33" ht="15" customHeight="1" x14ac:dyDescent="0.35">
      <c r="B39" s="153"/>
      <c r="C39" s="154"/>
      <c r="E39" s="80"/>
      <c r="S39" s="153"/>
      <c r="T39" s="154"/>
      <c r="V39" s="80"/>
    </row>
    <row r="40" spans="2:33" ht="15" customHeight="1" x14ac:dyDescent="0.35">
      <c r="B40" s="155">
        <v>5</v>
      </c>
      <c r="C40" s="156">
        <f>SUM(C41:C49)</f>
        <v>0</v>
      </c>
      <c r="D40" s="188"/>
      <c r="E40" s="79" t="s">
        <v>82</v>
      </c>
      <c r="L40" s="79" t="s">
        <v>83</v>
      </c>
      <c r="S40" s="155">
        <v>5</v>
      </c>
      <c r="T40" s="156">
        <f>SUM(T41:T49)</f>
        <v>0</v>
      </c>
      <c r="U40" s="188"/>
      <c r="V40" s="79" t="s">
        <v>82</v>
      </c>
      <c r="AC40" s="79" t="s">
        <v>83</v>
      </c>
    </row>
    <row r="41" spans="2:33" ht="15" customHeight="1" x14ac:dyDescent="0.35">
      <c r="B41" s="153"/>
      <c r="C41" s="154">
        <f>IF(F41="X",1,0)</f>
        <v>0</v>
      </c>
      <c r="F41" s="150"/>
      <c r="G41" s="285" t="s">
        <v>354</v>
      </c>
      <c r="H41" s="285"/>
      <c r="I41" s="285"/>
      <c r="J41" s="285"/>
      <c r="K41" s="285"/>
      <c r="L41" s="285"/>
      <c r="M41" s="285"/>
      <c r="N41" s="285"/>
      <c r="O41" s="285"/>
      <c r="P41" s="285"/>
      <c r="Q41" s="180"/>
      <c r="S41" s="153"/>
      <c r="T41" s="154">
        <f>IF(W41="X",1,0)</f>
        <v>0</v>
      </c>
      <c r="W41" s="193"/>
      <c r="X41" s="285" t="s">
        <v>354</v>
      </c>
      <c r="Y41" s="285"/>
      <c r="Z41" s="285"/>
      <c r="AA41" s="285"/>
      <c r="AB41" s="285"/>
      <c r="AC41" s="285"/>
      <c r="AD41" s="285"/>
      <c r="AE41" s="285"/>
      <c r="AF41" s="285"/>
      <c r="AG41" s="285"/>
    </row>
    <row r="42" spans="2:33" ht="15" customHeight="1" x14ac:dyDescent="0.35">
      <c r="B42" s="153"/>
      <c r="C42" s="154"/>
      <c r="G42" s="285"/>
      <c r="H42" s="285"/>
      <c r="I42" s="285"/>
      <c r="J42" s="285"/>
      <c r="K42" s="285"/>
      <c r="L42" s="285"/>
      <c r="M42" s="285"/>
      <c r="N42" s="285"/>
      <c r="O42" s="285"/>
      <c r="P42" s="285"/>
      <c r="Q42" s="180"/>
      <c r="S42" s="153"/>
      <c r="T42" s="154"/>
      <c r="X42" s="285"/>
      <c r="Y42" s="285"/>
      <c r="Z42" s="285"/>
      <c r="AA42" s="285"/>
      <c r="AB42" s="285"/>
      <c r="AC42" s="285"/>
      <c r="AD42" s="285"/>
      <c r="AE42" s="285"/>
      <c r="AF42" s="285"/>
      <c r="AG42" s="285"/>
    </row>
    <row r="43" spans="2:33" ht="15" customHeight="1" x14ac:dyDescent="0.35">
      <c r="B43" s="153"/>
      <c r="C43" s="154">
        <f>IF(F43="X",1,0)</f>
        <v>0</v>
      </c>
      <c r="F43" s="150"/>
      <c r="G43" s="285" t="s">
        <v>84</v>
      </c>
      <c r="H43" s="285"/>
      <c r="I43" s="285"/>
      <c r="J43" s="285"/>
      <c r="K43" s="285"/>
      <c r="L43" s="285"/>
      <c r="M43" s="285"/>
      <c r="N43" s="285"/>
      <c r="O43" s="285"/>
      <c r="P43" s="285"/>
      <c r="Q43" s="180"/>
      <c r="S43" s="153"/>
      <c r="T43" s="154">
        <f>IF(W43="X",1,0)</f>
        <v>0</v>
      </c>
      <c r="W43" s="193"/>
      <c r="X43" s="285" t="s">
        <v>84</v>
      </c>
      <c r="Y43" s="285"/>
      <c r="Z43" s="285"/>
      <c r="AA43" s="285"/>
      <c r="AB43" s="285"/>
      <c r="AC43" s="285"/>
      <c r="AD43" s="285"/>
      <c r="AE43" s="285"/>
      <c r="AF43" s="285"/>
      <c r="AG43" s="285"/>
    </row>
    <row r="44" spans="2:33" ht="15" customHeight="1" x14ac:dyDescent="0.35">
      <c r="B44" s="153"/>
      <c r="C44" s="154"/>
      <c r="G44" s="285"/>
      <c r="H44" s="285"/>
      <c r="I44" s="285"/>
      <c r="J44" s="285"/>
      <c r="K44" s="285"/>
      <c r="L44" s="285"/>
      <c r="M44" s="285"/>
      <c r="N44" s="285"/>
      <c r="O44" s="285"/>
      <c r="P44" s="285"/>
      <c r="Q44" s="180"/>
      <c r="S44" s="153"/>
      <c r="T44" s="154"/>
      <c r="X44" s="285"/>
      <c r="Y44" s="285"/>
      <c r="Z44" s="285"/>
      <c r="AA44" s="285"/>
      <c r="AB44" s="285"/>
      <c r="AC44" s="285"/>
      <c r="AD44" s="285"/>
      <c r="AE44" s="285"/>
      <c r="AF44" s="285"/>
      <c r="AG44" s="285"/>
    </row>
    <row r="45" spans="2:33" ht="15" customHeight="1" x14ac:dyDescent="0.35">
      <c r="B45" s="153"/>
      <c r="C45" s="154">
        <f>IF(F45="X",1,0)</f>
        <v>0</v>
      </c>
      <c r="F45" s="150"/>
      <c r="G45" s="286" t="s">
        <v>85</v>
      </c>
      <c r="H45" s="285"/>
      <c r="I45" s="285"/>
      <c r="J45" s="285"/>
      <c r="K45" s="285"/>
      <c r="L45" s="285"/>
      <c r="M45" s="285"/>
      <c r="N45" s="285"/>
      <c r="O45" s="285"/>
      <c r="P45" s="285"/>
      <c r="Q45" s="180"/>
      <c r="S45" s="153"/>
      <c r="T45" s="154">
        <f>IF(W45="X",1,0)</f>
        <v>0</v>
      </c>
      <c r="W45" s="193"/>
      <c r="X45" s="286" t="s">
        <v>85</v>
      </c>
      <c r="Y45" s="285"/>
      <c r="Z45" s="285"/>
      <c r="AA45" s="285"/>
      <c r="AB45" s="285"/>
      <c r="AC45" s="285"/>
      <c r="AD45" s="285"/>
      <c r="AE45" s="285"/>
      <c r="AF45" s="285"/>
      <c r="AG45" s="285"/>
    </row>
    <row r="46" spans="2:33" ht="15" customHeight="1" x14ac:dyDescent="0.35">
      <c r="B46" s="153"/>
      <c r="C46" s="154"/>
      <c r="F46" s="164"/>
      <c r="G46" s="180"/>
      <c r="H46" s="180"/>
      <c r="I46" s="180"/>
      <c r="J46" s="180"/>
      <c r="K46" s="180"/>
      <c r="L46" s="180"/>
      <c r="M46" s="180"/>
      <c r="N46" s="180"/>
      <c r="O46" s="180"/>
      <c r="P46" s="180"/>
      <c r="Q46" s="180"/>
      <c r="S46" s="153"/>
      <c r="T46" s="154"/>
      <c r="W46" s="164"/>
      <c r="X46" s="180"/>
      <c r="Y46" s="180"/>
      <c r="Z46" s="180"/>
      <c r="AA46" s="180"/>
      <c r="AB46" s="180"/>
      <c r="AC46" s="180"/>
      <c r="AD46" s="180"/>
      <c r="AE46" s="180"/>
      <c r="AF46" s="180"/>
      <c r="AG46" s="180"/>
    </row>
    <row r="47" spans="2:33" ht="15" customHeight="1" x14ac:dyDescent="0.35">
      <c r="B47" s="153"/>
      <c r="C47" s="154">
        <f>IF(F47="X",1,0)</f>
        <v>0</v>
      </c>
      <c r="F47" s="150"/>
      <c r="G47" s="285" t="s">
        <v>311</v>
      </c>
      <c r="H47" s="285"/>
      <c r="I47" s="285"/>
      <c r="J47" s="285"/>
      <c r="K47" s="285"/>
      <c r="L47" s="285"/>
      <c r="M47" s="285"/>
      <c r="N47" s="285"/>
      <c r="O47" s="285"/>
      <c r="P47" s="285"/>
      <c r="Q47" s="180"/>
      <c r="S47" s="153"/>
      <c r="T47" s="154">
        <f>IF(W47="X",1,0)</f>
        <v>0</v>
      </c>
      <c r="W47" s="193"/>
      <c r="X47" s="285" t="s">
        <v>311</v>
      </c>
      <c r="Y47" s="285"/>
      <c r="Z47" s="285"/>
      <c r="AA47" s="285"/>
      <c r="AB47" s="285"/>
      <c r="AC47" s="285"/>
      <c r="AD47" s="285"/>
      <c r="AE47" s="285"/>
      <c r="AF47" s="285"/>
      <c r="AG47" s="285"/>
    </row>
    <row r="48" spans="2:33" ht="15" customHeight="1" x14ac:dyDescent="0.35">
      <c r="B48" s="153"/>
      <c r="C48" s="154"/>
      <c r="G48" s="285"/>
      <c r="H48" s="285"/>
      <c r="I48" s="285"/>
      <c r="J48" s="285"/>
      <c r="K48" s="285"/>
      <c r="L48" s="285"/>
      <c r="M48" s="285"/>
      <c r="N48" s="285"/>
      <c r="O48" s="285"/>
      <c r="P48" s="285"/>
      <c r="Q48" s="180"/>
      <c r="S48" s="153"/>
      <c r="T48" s="154"/>
      <c r="X48" s="285"/>
      <c r="Y48" s="285"/>
      <c r="Z48" s="285"/>
      <c r="AA48" s="285"/>
      <c r="AB48" s="285"/>
      <c r="AC48" s="285"/>
      <c r="AD48" s="285"/>
      <c r="AE48" s="285"/>
      <c r="AF48" s="285"/>
      <c r="AG48" s="285"/>
    </row>
    <row r="49" spans="2:33" ht="15" customHeight="1" x14ac:dyDescent="0.35">
      <c r="B49" s="153"/>
      <c r="C49" s="154">
        <f>IF(F49="X",1,0)</f>
        <v>0</v>
      </c>
      <c r="F49" s="150"/>
      <c r="G49" s="285" t="s">
        <v>312</v>
      </c>
      <c r="H49" s="285"/>
      <c r="I49" s="285"/>
      <c r="J49" s="285"/>
      <c r="K49" s="285"/>
      <c r="L49" s="285"/>
      <c r="M49" s="285"/>
      <c r="N49" s="285"/>
      <c r="O49" s="285"/>
      <c r="P49" s="285"/>
      <c r="Q49" s="180"/>
      <c r="S49" s="153"/>
      <c r="T49" s="154">
        <f>IF(W49="X",1,0)</f>
        <v>0</v>
      </c>
      <c r="W49" s="193"/>
      <c r="X49" s="285" t="s">
        <v>312</v>
      </c>
      <c r="Y49" s="285"/>
      <c r="Z49" s="285"/>
      <c r="AA49" s="285"/>
      <c r="AB49" s="285"/>
      <c r="AC49" s="285"/>
      <c r="AD49" s="285"/>
      <c r="AE49" s="285"/>
      <c r="AF49" s="285"/>
      <c r="AG49" s="285"/>
    </row>
    <row r="50" spans="2:33" ht="15" customHeight="1" x14ac:dyDescent="0.35">
      <c r="B50" s="153"/>
      <c r="C50" s="154"/>
      <c r="F50" s="164"/>
      <c r="G50" s="285"/>
      <c r="H50" s="285"/>
      <c r="I50" s="285"/>
      <c r="J50" s="285"/>
      <c r="K50" s="285"/>
      <c r="L50" s="285"/>
      <c r="M50" s="285"/>
      <c r="N50" s="285"/>
      <c r="O50" s="285"/>
      <c r="P50" s="285"/>
      <c r="Q50" s="180"/>
      <c r="S50" s="153"/>
      <c r="T50" s="154"/>
      <c r="W50" s="164"/>
      <c r="X50" s="285"/>
      <c r="Y50" s="285"/>
      <c r="Z50" s="285"/>
      <c r="AA50" s="285"/>
      <c r="AB50" s="285"/>
      <c r="AC50" s="285"/>
      <c r="AD50" s="285"/>
      <c r="AE50" s="285"/>
      <c r="AF50" s="285"/>
      <c r="AG50" s="285"/>
    </row>
    <row r="51" spans="2:33" ht="15" customHeight="1" x14ac:dyDescent="0.35">
      <c r="B51" s="153"/>
      <c r="C51" s="154"/>
      <c r="F51" s="164"/>
      <c r="G51" s="180"/>
      <c r="H51" s="180"/>
      <c r="I51" s="180"/>
      <c r="J51" s="180"/>
      <c r="K51" s="180"/>
      <c r="L51" s="180"/>
      <c r="M51" s="180"/>
      <c r="N51" s="180"/>
      <c r="O51" s="180"/>
      <c r="P51" s="180"/>
      <c r="Q51" s="180"/>
      <c r="S51" s="153"/>
      <c r="T51" s="154"/>
      <c r="W51" s="164"/>
      <c r="X51" s="180"/>
      <c r="Y51" s="180"/>
      <c r="Z51" s="180"/>
      <c r="AA51" s="180"/>
      <c r="AB51" s="180"/>
      <c r="AC51" s="180"/>
      <c r="AD51" s="180"/>
      <c r="AE51" s="180"/>
      <c r="AF51" s="180"/>
      <c r="AG51" s="180"/>
    </row>
    <row r="52" spans="2:33" ht="15" customHeight="1" x14ac:dyDescent="0.35">
      <c r="B52" s="155">
        <v>1</v>
      </c>
      <c r="C52" s="156">
        <f>SUM(C53)</f>
        <v>0</v>
      </c>
      <c r="E52" s="119" t="s">
        <v>355</v>
      </c>
      <c r="F52" s="164"/>
      <c r="G52" s="180"/>
      <c r="H52" s="180"/>
      <c r="I52" s="180"/>
      <c r="J52" s="180"/>
      <c r="K52" s="180"/>
      <c r="L52" s="180"/>
      <c r="M52" s="180"/>
      <c r="N52" s="180"/>
      <c r="O52" s="180"/>
      <c r="P52" s="180"/>
      <c r="Q52" s="180"/>
      <c r="S52" s="155">
        <v>1</v>
      </c>
      <c r="T52" s="156">
        <f>SUM(T53)</f>
        <v>0</v>
      </c>
      <c r="V52" s="119" t="s">
        <v>355</v>
      </c>
      <c r="W52" s="164"/>
      <c r="X52" s="180"/>
      <c r="Y52" s="180"/>
      <c r="Z52" s="180"/>
      <c r="AA52" s="180"/>
      <c r="AB52" s="180"/>
      <c r="AC52" s="180"/>
      <c r="AD52" s="180"/>
      <c r="AE52" s="180"/>
      <c r="AF52" s="180"/>
      <c r="AG52" s="180"/>
    </row>
    <row r="53" spans="2:33" ht="15" customHeight="1" x14ac:dyDescent="0.35">
      <c r="B53" s="153"/>
      <c r="C53" s="154">
        <f>IF(F53="X",1,0)</f>
        <v>0</v>
      </c>
      <c r="F53" s="150"/>
      <c r="G53" s="119" t="s">
        <v>356</v>
      </c>
      <c r="H53" s="180"/>
      <c r="I53" s="180"/>
      <c r="J53" s="180"/>
      <c r="K53" s="180"/>
      <c r="L53" s="180"/>
      <c r="M53" s="180"/>
      <c r="N53" s="180"/>
      <c r="O53" s="180"/>
      <c r="P53" s="180"/>
      <c r="Q53" s="180"/>
      <c r="S53" s="153"/>
      <c r="T53" s="154">
        <f>IF(W53="X",1,0)</f>
        <v>0</v>
      </c>
      <c r="W53" s="150"/>
      <c r="X53" s="119" t="s">
        <v>356</v>
      </c>
      <c r="Y53" s="180"/>
      <c r="Z53" s="180"/>
      <c r="AA53" s="180"/>
      <c r="AB53" s="180"/>
      <c r="AC53" s="180"/>
      <c r="AD53" s="180"/>
      <c r="AE53" s="180"/>
      <c r="AF53" s="180"/>
      <c r="AG53" s="180"/>
    </row>
    <row r="54" spans="2:33" ht="15" customHeight="1" x14ac:dyDescent="0.35">
      <c r="B54" s="153"/>
      <c r="C54" s="154"/>
      <c r="F54" s="164"/>
      <c r="G54" s="180"/>
      <c r="H54" s="180"/>
      <c r="I54" s="180"/>
      <c r="J54" s="180"/>
      <c r="K54" s="180"/>
      <c r="L54" s="180"/>
      <c r="M54" s="180"/>
      <c r="N54" s="180"/>
      <c r="O54" s="180"/>
      <c r="P54" s="180"/>
      <c r="Q54" s="180"/>
      <c r="S54" s="153"/>
      <c r="T54" s="154"/>
      <c r="W54" s="164"/>
      <c r="X54" s="180"/>
      <c r="Y54" s="180"/>
      <c r="Z54" s="180"/>
      <c r="AA54" s="180"/>
      <c r="AB54" s="180"/>
      <c r="AC54" s="180"/>
      <c r="AD54" s="180"/>
      <c r="AE54" s="180"/>
      <c r="AF54" s="180"/>
      <c r="AG54" s="180"/>
    </row>
    <row r="55" spans="2:33" ht="15" customHeight="1" x14ac:dyDescent="0.35">
      <c r="B55" s="155">
        <v>2</v>
      </c>
      <c r="C55" s="156">
        <f>SUM(C56:C58)</f>
        <v>0</v>
      </c>
      <c r="D55" s="188"/>
      <c r="E55" s="79" t="s">
        <v>341</v>
      </c>
      <c r="S55" s="155">
        <v>2</v>
      </c>
      <c r="T55" s="156">
        <f>SUM(T56:T58)</f>
        <v>0</v>
      </c>
      <c r="U55" s="188"/>
      <c r="V55" s="79" t="s">
        <v>357</v>
      </c>
    </row>
    <row r="56" spans="2:33" ht="14.5" customHeight="1" x14ac:dyDescent="0.35">
      <c r="B56" s="153"/>
      <c r="C56" s="154">
        <f>IF(F56="X",1,0)</f>
        <v>0</v>
      </c>
      <c r="F56" s="150"/>
      <c r="G56" s="285" t="s">
        <v>387</v>
      </c>
      <c r="H56" s="285"/>
      <c r="I56" s="285"/>
      <c r="J56" s="285"/>
      <c r="K56" s="285"/>
      <c r="L56" s="285"/>
      <c r="M56" s="285"/>
      <c r="N56" s="285"/>
      <c r="O56" s="285"/>
      <c r="P56" s="285"/>
      <c r="Q56" s="180"/>
      <c r="S56" s="153"/>
      <c r="T56" s="154">
        <f>IF(W56="X",1,0)</f>
        <v>0</v>
      </c>
      <c r="W56" s="150"/>
      <c r="X56" s="285" t="s">
        <v>358</v>
      </c>
      <c r="Y56" s="285"/>
      <c r="Z56" s="285"/>
      <c r="AA56" s="285"/>
      <c r="AB56" s="285"/>
      <c r="AC56" s="285"/>
      <c r="AD56" s="285"/>
      <c r="AE56" s="285"/>
      <c r="AF56" s="285"/>
      <c r="AG56" s="285"/>
    </row>
    <row r="57" spans="2:33" ht="15" customHeight="1" x14ac:dyDescent="0.35">
      <c r="B57" s="153"/>
      <c r="C57" s="154"/>
      <c r="G57" s="285"/>
      <c r="H57" s="285"/>
      <c r="I57" s="285"/>
      <c r="J57" s="285"/>
      <c r="K57" s="285"/>
      <c r="L57" s="285"/>
      <c r="M57" s="285"/>
      <c r="N57" s="285"/>
      <c r="O57" s="285"/>
      <c r="P57" s="285"/>
      <c r="Q57" s="180"/>
      <c r="S57" s="153"/>
      <c r="T57" s="154"/>
      <c r="X57" s="285"/>
      <c r="Y57" s="285"/>
      <c r="Z57" s="285"/>
      <c r="AA57" s="285"/>
      <c r="AB57" s="285"/>
      <c r="AC57" s="285"/>
      <c r="AD57" s="285"/>
      <c r="AE57" s="285"/>
      <c r="AF57" s="285"/>
      <c r="AG57" s="285"/>
    </row>
    <row r="58" spans="2:33" ht="15" customHeight="1" x14ac:dyDescent="0.35">
      <c r="B58" s="153"/>
      <c r="C58" s="154">
        <f>IF(F58="X",1,0)</f>
        <v>0</v>
      </c>
      <c r="F58" s="150"/>
      <c r="G58" s="285" t="s">
        <v>76</v>
      </c>
      <c r="H58" s="285"/>
      <c r="I58" s="285"/>
      <c r="J58" s="285"/>
      <c r="K58" s="285"/>
      <c r="L58" s="285"/>
      <c r="M58" s="285"/>
      <c r="N58" s="285"/>
      <c r="O58" s="285"/>
      <c r="P58" s="285"/>
      <c r="Q58" s="180"/>
      <c r="S58" s="153"/>
      <c r="T58" s="154">
        <f>IF(W58="X",1,0)</f>
        <v>0</v>
      </c>
      <c r="W58" s="150"/>
      <c r="X58" s="285" t="s">
        <v>76</v>
      </c>
      <c r="Y58" s="285"/>
      <c r="Z58" s="285"/>
      <c r="AA58" s="285"/>
      <c r="AB58" s="285"/>
      <c r="AC58" s="285"/>
      <c r="AD58" s="285"/>
      <c r="AE58" s="285"/>
      <c r="AF58" s="285"/>
      <c r="AG58" s="285"/>
    </row>
    <row r="59" spans="2:33" ht="15" customHeight="1" x14ac:dyDescent="0.35">
      <c r="B59" s="153"/>
      <c r="C59" s="154"/>
      <c r="F59"/>
      <c r="G59" s="285"/>
      <c r="H59" s="285"/>
      <c r="I59" s="285"/>
      <c r="J59" s="285"/>
      <c r="K59" s="285"/>
      <c r="L59" s="285"/>
      <c r="M59" s="285"/>
      <c r="N59" s="285"/>
      <c r="O59" s="285"/>
      <c r="P59" s="285"/>
      <c r="Q59" s="180"/>
      <c r="S59" s="153"/>
      <c r="T59" s="154"/>
      <c r="W59"/>
      <c r="X59" s="285"/>
      <c r="Y59" s="285"/>
      <c r="Z59" s="285"/>
      <c r="AA59" s="285"/>
      <c r="AB59" s="285"/>
      <c r="AC59" s="285"/>
      <c r="AD59" s="285"/>
      <c r="AE59" s="285"/>
      <c r="AF59" s="285"/>
      <c r="AG59" s="285"/>
    </row>
    <row r="60" spans="2:33" ht="15" customHeight="1" x14ac:dyDescent="0.35">
      <c r="B60" s="155">
        <v>2</v>
      </c>
      <c r="C60" s="156">
        <f>SUM(C61:C63)</f>
        <v>0</v>
      </c>
      <c r="E60" s="79" t="s">
        <v>359</v>
      </c>
      <c r="Q60" s="180"/>
      <c r="S60" s="155">
        <v>2</v>
      </c>
      <c r="T60" s="156">
        <f>SUM(T61:T63)</f>
        <v>0</v>
      </c>
      <c r="V60" s="79" t="s">
        <v>359</v>
      </c>
    </row>
    <row r="61" spans="2:33" ht="15" customHeight="1" x14ac:dyDescent="0.35">
      <c r="B61" s="153"/>
      <c r="C61" s="154">
        <f>IF(F61="X",1,0)</f>
        <v>0</v>
      </c>
      <c r="F61" s="150"/>
      <c r="G61" s="285" t="s">
        <v>360</v>
      </c>
      <c r="H61" s="285"/>
      <c r="I61" s="285"/>
      <c r="J61" s="285"/>
      <c r="K61" s="285"/>
      <c r="L61" s="285"/>
      <c r="M61" s="285"/>
      <c r="N61" s="285"/>
      <c r="O61" s="285"/>
      <c r="P61" s="285"/>
      <c r="Q61" s="180"/>
      <c r="S61" s="153"/>
      <c r="T61" s="154">
        <f>IF(W61="X",1,0)</f>
        <v>0</v>
      </c>
      <c r="W61" s="150"/>
      <c r="X61" s="285" t="s">
        <v>360</v>
      </c>
      <c r="Y61" s="285"/>
      <c r="Z61" s="285"/>
      <c r="AA61" s="285"/>
      <c r="AB61" s="285"/>
      <c r="AC61" s="285"/>
      <c r="AD61" s="285"/>
      <c r="AE61" s="285"/>
      <c r="AF61" s="285"/>
      <c r="AG61" s="285"/>
    </row>
    <row r="62" spans="2:33" ht="15" customHeight="1" x14ac:dyDescent="0.35">
      <c r="B62" s="153"/>
      <c r="C62" s="154"/>
      <c r="G62" s="285"/>
      <c r="H62" s="285"/>
      <c r="I62" s="285"/>
      <c r="J62" s="285"/>
      <c r="K62" s="285"/>
      <c r="L62" s="285"/>
      <c r="M62" s="285"/>
      <c r="N62" s="285"/>
      <c r="O62" s="285"/>
      <c r="P62" s="285"/>
      <c r="Q62" s="180"/>
      <c r="S62" s="153"/>
      <c r="T62" s="154"/>
      <c r="X62" s="285"/>
      <c r="Y62" s="285"/>
      <c r="Z62" s="285"/>
      <c r="AA62" s="285"/>
      <c r="AB62" s="285"/>
      <c r="AC62" s="285"/>
      <c r="AD62" s="285"/>
      <c r="AE62" s="285"/>
      <c r="AF62" s="285"/>
      <c r="AG62" s="285"/>
    </row>
    <row r="63" spans="2:33" ht="15" customHeight="1" x14ac:dyDescent="0.35">
      <c r="B63" s="153"/>
      <c r="C63" s="154">
        <f>IF(F63="X",1,0)</f>
        <v>0</v>
      </c>
      <c r="F63" s="150"/>
      <c r="G63" s="285" t="s">
        <v>76</v>
      </c>
      <c r="H63" s="285"/>
      <c r="I63" s="285"/>
      <c r="J63" s="285"/>
      <c r="K63" s="285"/>
      <c r="L63" s="285"/>
      <c r="M63" s="285"/>
      <c r="N63" s="285"/>
      <c r="O63" s="285"/>
      <c r="P63" s="285"/>
      <c r="Q63" s="180"/>
      <c r="S63" s="153"/>
      <c r="T63" s="154">
        <f>IF(W63="X",1,0)</f>
        <v>0</v>
      </c>
      <c r="W63" s="150"/>
      <c r="X63" s="285" t="s">
        <v>76</v>
      </c>
      <c r="Y63" s="285"/>
      <c r="Z63" s="285"/>
      <c r="AA63" s="285"/>
      <c r="AB63" s="285"/>
      <c r="AC63" s="285"/>
      <c r="AD63" s="285"/>
      <c r="AE63" s="285"/>
      <c r="AF63" s="285"/>
      <c r="AG63" s="285"/>
    </row>
    <row r="64" spans="2:33" ht="16" customHeight="1" x14ac:dyDescent="0.35">
      <c r="B64" s="153"/>
      <c r="C64" s="154"/>
      <c r="F64"/>
      <c r="G64" s="285"/>
      <c r="H64" s="285"/>
      <c r="I64" s="285"/>
      <c r="J64" s="285"/>
      <c r="K64" s="285"/>
      <c r="L64" s="285"/>
      <c r="M64" s="285"/>
      <c r="N64" s="285"/>
      <c r="O64" s="285"/>
      <c r="P64" s="285"/>
      <c r="Q64" s="180"/>
      <c r="S64" s="153"/>
      <c r="T64" s="154"/>
      <c r="W64"/>
      <c r="X64" s="285"/>
      <c r="Y64" s="285"/>
      <c r="Z64" s="285"/>
      <c r="AA64" s="285"/>
      <c r="AB64" s="285"/>
      <c r="AC64" s="285"/>
      <c r="AD64" s="285"/>
      <c r="AE64" s="285"/>
      <c r="AF64" s="285"/>
      <c r="AG64" s="285"/>
    </row>
    <row r="65" spans="1:40" s="165" customFormat="1" ht="15" customHeight="1" x14ac:dyDescent="0.35">
      <c r="A65" s="79"/>
      <c r="B65" s="155">
        <v>2</v>
      </c>
      <c r="C65" s="156">
        <f>SUM(C66:C68)</f>
        <v>0</v>
      </c>
      <c r="D65" s="188"/>
      <c r="E65" s="79" t="s">
        <v>72</v>
      </c>
      <c r="F65" s="79"/>
      <c r="G65" s="79"/>
      <c r="H65" s="79"/>
      <c r="I65" s="79"/>
      <c r="J65" s="79"/>
      <c r="K65" s="79"/>
      <c r="L65" s="79"/>
      <c r="M65" s="79"/>
      <c r="N65" s="79"/>
      <c r="O65" s="79"/>
      <c r="P65" s="79"/>
      <c r="Q65" s="79"/>
      <c r="R65" s="79"/>
      <c r="S65" s="166">
        <v>2</v>
      </c>
      <c r="T65" s="167">
        <f>SUM(T66:T68)</f>
        <v>0</v>
      </c>
      <c r="U65" s="168"/>
      <c r="V65" s="79" t="s">
        <v>72</v>
      </c>
      <c r="W65" s="79"/>
      <c r="X65" s="79"/>
      <c r="Y65" s="79"/>
      <c r="Z65" s="79"/>
      <c r="AA65" s="79"/>
      <c r="AB65" s="79"/>
      <c r="AC65" s="79"/>
      <c r="AD65" s="79"/>
      <c r="AE65" s="79"/>
      <c r="AF65" s="79"/>
      <c r="AG65" s="79"/>
      <c r="AH65" s="79"/>
      <c r="AI65" s="79"/>
      <c r="AJ65" s="79"/>
      <c r="AK65" s="79"/>
      <c r="AL65" s="79"/>
      <c r="AM65" s="79"/>
      <c r="AN65" s="79"/>
    </row>
    <row r="66" spans="1:40" s="165" customFormat="1" ht="15" customHeight="1" x14ac:dyDescent="0.35">
      <c r="A66" s="79"/>
      <c r="B66" s="153"/>
      <c r="C66" s="154">
        <f>IF(F66="X",1,0)</f>
        <v>0</v>
      </c>
      <c r="D66" s="141"/>
      <c r="E66" s="142"/>
      <c r="F66" s="150"/>
      <c r="G66" s="285" t="s">
        <v>361</v>
      </c>
      <c r="H66" s="285"/>
      <c r="I66" s="285"/>
      <c r="J66" s="285"/>
      <c r="K66" s="285"/>
      <c r="L66" s="285"/>
      <c r="M66" s="285"/>
      <c r="N66" s="285"/>
      <c r="O66" s="285"/>
      <c r="P66" s="285"/>
      <c r="Q66" s="180"/>
      <c r="R66" s="79"/>
      <c r="S66" s="169"/>
      <c r="T66" s="170">
        <f>IF(W66="X",1,0)</f>
        <v>0</v>
      </c>
      <c r="U66" s="171"/>
      <c r="V66" s="142"/>
      <c r="W66" s="193"/>
      <c r="X66" s="285" t="s">
        <v>361</v>
      </c>
      <c r="Y66" s="285"/>
      <c r="Z66" s="285"/>
      <c r="AA66" s="285"/>
      <c r="AB66" s="285"/>
      <c r="AC66" s="285"/>
      <c r="AD66" s="285"/>
      <c r="AE66" s="285"/>
      <c r="AF66" s="285"/>
      <c r="AG66" s="285"/>
      <c r="AH66" s="79"/>
      <c r="AI66" s="79"/>
      <c r="AJ66" s="79"/>
      <c r="AK66" s="79"/>
      <c r="AL66" s="79"/>
      <c r="AM66" s="79"/>
      <c r="AN66" s="79"/>
    </row>
    <row r="67" spans="1:40" x14ac:dyDescent="0.35">
      <c r="B67" s="153"/>
      <c r="C67" s="154"/>
      <c r="G67" s="285"/>
      <c r="H67" s="285"/>
      <c r="I67" s="285"/>
      <c r="J67" s="285"/>
      <c r="K67" s="285"/>
      <c r="L67" s="285"/>
      <c r="M67" s="285"/>
      <c r="N67" s="285"/>
      <c r="O67" s="285"/>
      <c r="P67" s="285"/>
      <c r="Q67" s="180"/>
      <c r="S67" s="153"/>
      <c r="T67" s="154"/>
      <c r="X67" s="285"/>
      <c r="Y67" s="285"/>
      <c r="Z67" s="285"/>
      <c r="AA67" s="285"/>
      <c r="AB67" s="285"/>
      <c r="AC67" s="285"/>
      <c r="AD67" s="285"/>
      <c r="AE67" s="285"/>
      <c r="AF67" s="285"/>
      <c r="AG67" s="285"/>
    </row>
    <row r="68" spans="1:40" ht="15" customHeight="1" x14ac:dyDescent="0.35">
      <c r="B68" s="153"/>
      <c r="C68" s="154">
        <f>IF(F68="X",1,0)</f>
        <v>0</v>
      </c>
      <c r="F68" s="150"/>
      <c r="G68" s="285" t="s">
        <v>77</v>
      </c>
      <c r="H68" s="285"/>
      <c r="I68" s="285"/>
      <c r="J68" s="285"/>
      <c r="K68" s="285"/>
      <c r="L68" s="285"/>
      <c r="M68" s="285"/>
      <c r="N68" s="285"/>
      <c r="O68" s="285"/>
      <c r="P68" s="285"/>
      <c r="Q68" s="180"/>
      <c r="S68" s="153"/>
      <c r="T68" s="154">
        <f>IF(W68="X",1,0)</f>
        <v>0</v>
      </c>
      <c r="W68" s="193"/>
      <c r="X68" s="285" t="s">
        <v>77</v>
      </c>
      <c r="Y68" s="285"/>
      <c r="Z68" s="285"/>
      <c r="AA68" s="285"/>
      <c r="AB68" s="285"/>
      <c r="AC68" s="285"/>
      <c r="AD68" s="285"/>
      <c r="AE68" s="285"/>
      <c r="AF68" s="285"/>
      <c r="AG68" s="285"/>
    </row>
    <row r="69" spans="1:40" ht="12" customHeight="1" x14ac:dyDescent="0.35">
      <c r="B69" s="153"/>
      <c r="C69" s="154"/>
      <c r="G69" s="285"/>
      <c r="H69" s="285"/>
      <c r="I69" s="285"/>
      <c r="J69" s="285"/>
      <c r="K69" s="285"/>
      <c r="L69" s="285"/>
      <c r="M69" s="285"/>
      <c r="N69" s="285"/>
      <c r="O69" s="285"/>
      <c r="P69" s="285"/>
      <c r="Q69" s="180"/>
      <c r="S69" s="153"/>
      <c r="T69" s="154"/>
      <c r="X69" s="285"/>
      <c r="Y69" s="285"/>
      <c r="Z69" s="285"/>
      <c r="AA69" s="285"/>
      <c r="AB69" s="285"/>
      <c r="AC69" s="285"/>
      <c r="AD69" s="285"/>
      <c r="AE69" s="285"/>
      <c r="AF69" s="285"/>
      <c r="AG69" s="285"/>
    </row>
    <row r="70" spans="1:40" x14ac:dyDescent="0.35">
      <c r="B70" s="155">
        <v>4</v>
      </c>
      <c r="C70" s="156">
        <f>SUM(C71:C87)</f>
        <v>0</v>
      </c>
      <c r="D70" s="188"/>
      <c r="E70" s="79" t="s">
        <v>61</v>
      </c>
      <c r="S70" s="155">
        <v>4</v>
      </c>
      <c r="T70" s="156">
        <f>SUM(T71:T87)</f>
        <v>0</v>
      </c>
      <c r="U70" s="188"/>
      <c r="V70" s="79" t="s">
        <v>61</v>
      </c>
    </row>
    <row r="71" spans="1:40" ht="15" customHeight="1" x14ac:dyDescent="0.35">
      <c r="B71" s="153"/>
      <c r="C71" s="154">
        <f>IF(F71="X",1,0)</f>
        <v>0</v>
      </c>
      <c r="F71" s="150"/>
      <c r="G71" s="285" t="s">
        <v>362</v>
      </c>
      <c r="H71" s="285"/>
      <c r="I71" s="285"/>
      <c r="J71" s="285"/>
      <c r="K71" s="285"/>
      <c r="L71" s="285"/>
      <c r="M71" s="285"/>
      <c r="N71" s="285"/>
      <c r="O71" s="285"/>
      <c r="P71" s="285"/>
      <c r="Q71" s="180"/>
      <c r="S71" s="153"/>
      <c r="T71" s="154">
        <f>IF(W71="X",1,0)</f>
        <v>0</v>
      </c>
      <c r="W71" s="193"/>
      <c r="X71" s="285" t="s">
        <v>362</v>
      </c>
      <c r="Y71" s="285"/>
      <c r="Z71" s="285"/>
      <c r="AA71" s="285"/>
      <c r="AB71" s="285"/>
      <c r="AC71" s="285"/>
      <c r="AD71" s="285"/>
      <c r="AE71" s="285"/>
      <c r="AF71" s="285"/>
      <c r="AG71" s="285"/>
    </row>
    <row r="72" spans="1:40" x14ac:dyDescent="0.35">
      <c r="B72" s="153"/>
      <c r="C72" s="154"/>
      <c r="G72" s="285"/>
      <c r="H72" s="285"/>
      <c r="I72" s="285"/>
      <c r="J72" s="285"/>
      <c r="K72" s="285"/>
      <c r="L72" s="285"/>
      <c r="M72" s="285"/>
      <c r="N72" s="285"/>
      <c r="O72" s="285"/>
      <c r="P72" s="285"/>
      <c r="Q72" s="180"/>
      <c r="S72" s="153"/>
      <c r="T72" s="154"/>
      <c r="X72" s="285"/>
      <c r="Y72" s="285"/>
      <c r="Z72" s="285"/>
      <c r="AA72" s="285"/>
      <c r="AB72" s="285"/>
      <c r="AC72" s="285"/>
      <c r="AD72" s="285"/>
      <c r="AE72" s="285"/>
      <c r="AF72" s="285"/>
      <c r="AG72" s="285"/>
    </row>
    <row r="73" spans="1:40" ht="15.75" hidden="1" customHeight="1" x14ac:dyDescent="0.35">
      <c r="B73" s="153"/>
      <c r="C73" s="154">
        <f>IF(F73="X",1,0)</f>
        <v>0</v>
      </c>
      <c r="E73" s="119"/>
      <c r="F73" s="193"/>
      <c r="G73" s="285" t="s">
        <v>54</v>
      </c>
      <c r="H73" s="285"/>
      <c r="I73" s="285"/>
      <c r="J73" s="285"/>
      <c r="K73" s="285"/>
      <c r="L73" s="285"/>
      <c r="M73" s="285"/>
      <c r="N73" s="285"/>
      <c r="O73" s="285"/>
      <c r="P73" s="285"/>
      <c r="Q73" s="180"/>
      <c r="S73" s="153"/>
      <c r="T73" s="154">
        <f>IF(W73="X",1,0)</f>
        <v>0</v>
      </c>
      <c r="V73" s="119"/>
      <c r="W73" s="193"/>
      <c r="X73" s="285" t="s">
        <v>54</v>
      </c>
      <c r="Y73" s="285"/>
      <c r="Z73" s="285"/>
      <c r="AA73" s="285"/>
      <c r="AB73" s="285"/>
      <c r="AC73" s="285"/>
      <c r="AD73" s="285"/>
      <c r="AE73" s="285"/>
      <c r="AF73" s="285"/>
      <c r="AG73" s="285"/>
    </row>
    <row r="74" spans="1:40" ht="15" hidden="1" customHeight="1" x14ac:dyDescent="0.35">
      <c r="B74" s="153"/>
      <c r="C74" s="154"/>
      <c r="G74" s="285"/>
      <c r="H74" s="285"/>
      <c r="I74" s="285"/>
      <c r="J74" s="285"/>
      <c r="K74" s="285"/>
      <c r="L74" s="285"/>
      <c r="M74" s="285"/>
      <c r="N74" s="285"/>
      <c r="O74" s="285"/>
      <c r="P74" s="285"/>
      <c r="Q74" s="180"/>
      <c r="S74" s="153"/>
      <c r="T74" s="154"/>
      <c r="X74" s="285"/>
      <c r="Y74" s="285"/>
      <c r="Z74" s="285"/>
      <c r="AA74" s="285"/>
      <c r="AB74" s="285"/>
      <c r="AC74" s="285"/>
      <c r="AD74" s="285"/>
      <c r="AE74" s="285"/>
      <c r="AF74" s="285"/>
      <c r="AG74" s="285"/>
    </row>
    <row r="75" spans="1:40" ht="15" hidden="1" customHeight="1" x14ac:dyDescent="0.35">
      <c r="B75" s="153"/>
      <c r="C75" s="154"/>
      <c r="G75" s="180"/>
      <c r="H75" s="180"/>
      <c r="I75" s="180"/>
      <c r="J75" s="180"/>
      <c r="K75" s="180"/>
      <c r="L75" s="180"/>
      <c r="M75" s="180"/>
      <c r="N75" s="180"/>
      <c r="O75" s="180"/>
      <c r="P75" s="180"/>
      <c r="Q75" s="180"/>
      <c r="S75" s="153"/>
      <c r="T75" s="154"/>
      <c r="X75" s="180"/>
      <c r="Y75" s="180"/>
      <c r="Z75" s="180"/>
      <c r="AA75" s="180"/>
      <c r="AB75" s="180"/>
      <c r="AC75" s="180"/>
      <c r="AD75" s="180"/>
      <c r="AE75" s="180"/>
      <c r="AF75" s="180"/>
      <c r="AG75" s="180"/>
    </row>
    <row r="76" spans="1:40" ht="15" customHeight="1" x14ac:dyDescent="0.35">
      <c r="B76" s="153"/>
      <c r="C76" s="154">
        <f>IF(F76&lt;&gt;"",1,0)</f>
        <v>0</v>
      </c>
      <c r="F76" s="150"/>
      <c r="G76" s="285" t="s">
        <v>309</v>
      </c>
      <c r="H76" s="285"/>
      <c r="I76" s="285"/>
      <c r="J76" s="285"/>
      <c r="K76" s="285"/>
      <c r="L76" s="285"/>
      <c r="M76" s="285"/>
      <c r="N76" s="285"/>
      <c r="O76" s="285"/>
      <c r="P76" s="285"/>
      <c r="Q76" s="180"/>
      <c r="S76" s="153"/>
      <c r="T76" s="154">
        <f>IF(W76&lt;&gt;"",1,0)</f>
        <v>0</v>
      </c>
      <c r="W76" s="193"/>
      <c r="X76" s="285" t="s">
        <v>309</v>
      </c>
      <c r="Y76" s="285"/>
      <c r="Z76" s="285"/>
      <c r="AA76" s="285"/>
      <c r="AB76" s="285"/>
      <c r="AC76" s="285"/>
      <c r="AD76" s="285"/>
      <c r="AE76" s="285"/>
      <c r="AF76" s="285"/>
      <c r="AG76" s="285"/>
    </row>
    <row r="77" spans="1:40" ht="223.5" customHeight="1" x14ac:dyDescent="0.35">
      <c r="B77" s="153"/>
      <c r="C77" s="154"/>
      <c r="G77" s="285"/>
      <c r="H77" s="285"/>
      <c r="I77" s="285"/>
      <c r="J77" s="285"/>
      <c r="K77" s="285"/>
      <c r="L77" s="285"/>
      <c r="M77" s="285"/>
      <c r="N77" s="285"/>
      <c r="O77" s="285"/>
      <c r="P77" s="285"/>
      <c r="Q77" s="180"/>
      <c r="S77" s="153"/>
      <c r="T77" s="154"/>
      <c r="X77" s="285"/>
      <c r="Y77" s="285"/>
      <c r="Z77" s="285"/>
      <c r="AA77" s="285"/>
      <c r="AB77" s="285"/>
      <c r="AC77" s="285"/>
      <c r="AD77" s="285"/>
      <c r="AE77" s="285"/>
      <c r="AF77" s="285"/>
      <c r="AG77" s="285"/>
    </row>
    <row r="78" spans="1:40" ht="15" hidden="1" customHeight="1" x14ac:dyDescent="0.35">
      <c r="B78" s="153"/>
      <c r="C78" s="154"/>
      <c r="G78" s="180"/>
      <c r="H78" s="180"/>
      <c r="I78" s="180"/>
      <c r="J78" s="180"/>
      <c r="K78" s="180"/>
      <c r="L78" s="180"/>
      <c r="M78" s="180"/>
      <c r="N78" s="180"/>
      <c r="O78" s="180"/>
      <c r="P78" s="180"/>
      <c r="Q78" s="180"/>
      <c r="S78" s="153"/>
      <c r="T78" s="154"/>
      <c r="X78" s="180"/>
      <c r="Y78" s="180"/>
      <c r="Z78" s="180"/>
      <c r="AA78" s="180"/>
      <c r="AB78" s="180"/>
      <c r="AC78" s="180"/>
      <c r="AD78" s="180"/>
      <c r="AE78" s="180"/>
      <c r="AF78" s="180"/>
      <c r="AG78" s="180"/>
    </row>
    <row r="79" spans="1:40" ht="15" hidden="1" customHeight="1" x14ac:dyDescent="0.35">
      <c r="B79" s="153"/>
      <c r="C79" s="154"/>
      <c r="F79" s="193"/>
      <c r="G79" s="294" t="s">
        <v>245</v>
      </c>
      <c r="H79" s="294"/>
      <c r="I79" s="294"/>
      <c r="J79" s="294"/>
      <c r="K79" s="294"/>
      <c r="L79" s="294"/>
      <c r="M79" s="294"/>
      <c r="N79" s="294"/>
      <c r="O79" s="294"/>
      <c r="P79" s="294"/>
      <c r="Q79" s="180"/>
      <c r="S79" s="153"/>
      <c r="T79" s="154"/>
      <c r="W79" s="193"/>
      <c r="X79" s="294" t="s">
        <v>245</v>
      </c>
      <c r="Y79" s="294"/>
      <c r="Z79" s="294"/>
      <c r="AA79" s="294"/>
      <c r="AB79" s="294"/>
      <c r="AC79" s="294"/>
      <c r="AD79" s="294"/>
      <c r="AE79" s="294"/>
      <c r="AF79" s="294"/>
      <c r="AG79" s="294"/>
    </row>
    <row r="80" spans="1:40" ht="15" hidden="1" customHeight="1" x14ac:dyDescent="0.35">
      <c r="B80" s="153"/>
      <c r="C80" s="154"/>
      <c r="G80" s="294"/>
      <c r="H80" s="294"/>
      <c r="I80" s="294"/>
      <c r="J80" s="294"/>
      <c r="K80" s="294"/>
      <c r="L80" s="294"/>
      <c r="M80" s="294"/>
      <c r="N80" s="294"/>
      <c r="O80" s="294"/>
      <c r="P80" s="294"/>
      <c r="Q80" s="180"/>
      <c r="S80" s="153"/>
      <c r="T80" s="154"/>
      <c r="X80" s="294"/>
      <c r="Y80" s="294"/>
      <c r="Z80" s="294"/>
      <c r="AA80" s="294"/>
      <c r="AB80" s="294"/>
      <c r="AC80" s="294"/>
      <c r="AD80" s="294"/>
      <c r="AE80" s="294"/>
      <c r="AF80" s="294"/>
      <c r="AG80" s="294"/>
    </row>
    <row r="81" spans="2:33" ht="14.5" hidden="1" customHeight="1" x14ac:dyDescent="0.35">
      <c r="B81" s="153"/>
      <c r="C81" s="154"/>
      <c r="F81" s="193"/>
      <c r="G81" s="285" t="s">
        <v>246</v>
      </c>
      <c r="H81" s="285"/>
      <c r="I81" s="285"/>
      <c r="J81" s="285"/>
      <c r="K81" s="285"/>
      <c r="L81" s="285"/>
      <c r="M81" s="285"/>
      <c r="N81" s="285"/>
      <c r="O81" s="285"/>
      <c r="P81" s="285"/>
      <c r="Q81" s="180"/>
      <c r="S81" s="153"/>
      <c r="T81" s="154"/>
      <c r="W81" s="193"/>
      <c r="X81" s="285" t="s">
        <v>246</v>
      </c>
      <c r="Y81" s="285"/>
      <c r="Z81" s="285"/>
      <c r="AA81" s="285"/>
      <c r="AB81" s="285"/>
      <c r="AC81" s="285"/>
      <c r="AD81" s="285"/>
      <c r="AE81" s="285"/>
      <c r="AF81" s="285"/>
      <c r="AG81" s="285"/>
    </row>
    <row r="82" spans="2:33" ht="30" hidden="1" customHeight="1" x14ac:dyDescent="0.35">
      <c r="B82" s="153"/>
      <c r="C82" s="154"/>
      <c r="G82" s="285"/>
      <c r="H82" s="285"/>
      <c r="I82" s="285"/>
      <c r="J82" s="285"/>
      <c r="K82" s="285"/>
      <c r="L82" s="285"/>
      <c r="M82" s="285"/>
      <c r="N82" s="285"/>
      <c r="O82" s="285"/>
      <c r="P82" s="285"/>
      <c r="Q82" s="180"/>
      <c r="S82" s="153"/>
      <c r="T82" s="154"/>
      <c r="X82" s="285"/>
      <c r="Y82" s="285"/>
      <c r="Z82" s="285"/>
      <c r="AA82" s="285"/>
      <c r="AB82" s="285"/>
      <c r="AC82" s="285"/>
      <c r="AD82" s="285"/>
      <c r="AE82" s="285"/>
      <c r="AF82" s="285"/>
      <c r="AG82" s="285"/>
    </row>
    <row r="83" spans="2:33" x14ac:dyDescent="0.35">
      <c r="B83" s="153"/>
      <c r="C83" s="154"/>
      <c r="G83" s="180"/>
      <c r="H83" s="180"/>
      <c r="I83" s="180"/>
      <c r="J83" s="180"/>
      <c r="K83" s="180"/>
      <c r="L83" s="180"/>
      <c r="M83" s="180"/>
      <c r="N83" s="180"/>
      <c r="O83" s="180"/>
      <c r="P83" s="180"/>
      <c r="Q83" s="180"/>
      <c r="S83" s="153"/>
      <c r="T83" s="154"/>
      <c r="X83" s="180"/>
      <c r="Y83" s="180"/>
      <c r="Z83" s="180"/>
      <c r="AA83" s="180"/>
      <c r="AB83" s="180"/>
      <c r="AC83" s="180"/>
      <c r="AD83" s="180"/>
      <c r="AE83" s="180"/>
      <c r="AF83" s="180"/>
      <c r="AG83" s="180"/>
    </row>
    <row r="84" spans="2:33" ht="15.75" customHeight="1" x14ac:dyDescent="0.35">
      <c r="B84" s="153"/>
      <c r="C84" s="154">
        <f>IF(F84&lt;&gt;"",1,0)</f>
        <v>0</v>
      </c>
      <c r="F84" s="150"/>
      <c r="G84" s="285" t="s">
        <v>313</v>
      </c>
      <c r="H84" s="285"/>
      <c r="I84" s="285"/>
      <c r="J84" s="285"/>
      <c r="K84" s="285"/>
      <c r="L84" s="285"/>
      <c r="M84" s="285"/>
      <c r="N84" s="285"/>
      <c r="O84" s="285"/>
      <c r="P84" s="285"/>
      <c r="Q84" s="180"/>
      <c r="S84" s="153"/>
      <c r="T84" s="154">
        <f>IF(W84&lt;&gt;"",1,0)</f>
        <v>0</v>
      </c>
      <c r="W84" s="193"/>
      <c r="X84" s="285" t="s">
        <v>313</v>
      </c>
      <c r="Y84" s="285"/>
      <c r="Z84" s="285"/>
      <c r="AA84" s="285"/>
      <c r="AB84" s="285"/>
      <c r="AC84" s="285"/>
      <c r="AD84" s="285"/>
      <c r="AE84" s="285"/>
      <c r="AF84" s="285"/>
      <c r="AG84" s="285"/>
    </row>
    <row r="85" spans="2:33" x14ac:dyDescent="0.35">
      <c r="B85" s="153"/>
      <c r="C85" s="154"/>
      <c r="G85" s="285"/>
      <c r="H85" s="285"/>
      <c r="I85" s="285"/>
      <c r="J85" s="285"/>
      <c r="K85" s="285"/>
      <c r="L85" s="285"/>
      <c r="M85" s="285"/>
      <c r="N85" s="285"/>
      <c r="O85" s="285"/>
      <c r="P85" s="285"/>
      <c r="Q85" s="180"/>
      <c r="S85" s="153"/>
      <c r="T85" s="154"/>
      <c r="X85" s="285"/>
      <c r="Y85" s="285"/>
      <c r="Z85" s="285"/>
      <c r="AA85" s="285"/>
      <c r="AB85" s="285"/>
      <c r="AC85" s="285"/>
      <c r="AD85" s="285"/>
      <c r="AE85" s="285"/>
      <c r="AF85" s="285"/>
      <c r="AG85" s="285"/>
    </row>
    <row r="86" spans="2:33" x14ac:dyDescent="0.35">
      <c r="B86" s="153"/>
      <c r="C86" s="154"/>
      <c r="G86" s="180"/>
      <c r="H86" s="180"/>
      <c r="I86" s="180"/>
      <c r="J86" s="180"/>
      <c r="K86" s="180"/>
      <c r="L86" s="180"/>
      <c r="M86" s="180"/>
      <c r="N86" s="180"/>
      <c r="O86" s="180"/>
      <c r="P86" s="180"/>
      <c r="Q86" s="180"/>
      <c r="S86" s="153"/>
      <c r="T86" s="154"/>
      <c r="X86" s="180"/>
      <c r="Y86" s="180"/>
      <c r="Z86" s="180"/>
      <c r="AA86" s="180"/>
      <c r="AB86" s="180"/>
      <c r="AC86" s="180"/>
      <c r="AD86" s="180"/>
      <c r="AE86" s="180"/>
      <c r="AF86" s="180"/>
      <c r="AG86" s="180"/>
    </row>
    <row r="87" spans="2:33" x14ac:dyDescent="0.35">
      <c r="B87" s="153"/>
      <c r="C87" s="154">
        <f>IF(F87&lt;&gt;"",1,0)</f>
        <v>0</v>
      </c>
      <c r="F87" s="150"/>
      <c r="G87" s="286" t="s">
        <v>310</v>
      </c>
      <c r="H87" s="285"/>
      <c r="I87" s="285"/>
      <c r="J87" s="285"/>
      <c r="K87" s="285"/>
      <c r="L87" s="285"/>
      <c r="M87" s="285"/>
      <c r="N87" s="285"/>
      <c r="O87" s="285"/>
      <c r="P87" s="285"/>
      <c r="Q87" s="180"/>
      <c r="S87" s="153"/>
      <c r="T87" s="154">
        <f>IF(W87&lt;&gt;"",1,0)</f>
        <v>0</v>
      </c>
      <c r="W87" s="193"/>
      <c r="X87" s="286" t="s">
        <v>310</v>
      </c>
      <c r="Y87" s="285"/>
      <c r="Z87" s="285"/>
      <c r="AA87" s="285"/>
      <c r="AB87" s="285"/>
      <c r="AC87" s="285"/>
      <c r="AD87" s="285"/>
      <c r="AE87" s="285"/>
      <c r="AF87" s="285"/>
      <c r="AG87" s="285"/>
    </row>
    <row r="88" spans="2:33" x14ac:dyDescent="0.35">
      <c r="B88" s="153"/>
      <c r="C88" s="154"/>
      <c r="G88" s="89"/>
      <c r="H88" s="89"/>
      <c r="I88" s="89"/>
      <c r="J88" s="89"/>
      <c r="K88" s="89"/>
      <c r="L88" s="89"/>
      <c r="M88" s="89"/>
      <c r="N88" s="89"/>
      <c r="O88" s="89"/>
      <c r="P88" s="89"/>
      <c r="Q88" s="180"/>
      <c r="S88" s="153"/>
      <c r="T88" s="154"/>
      <c r="X88" s="89"/>
      <c r="Y88" s="89"/>
      <c r="Z88" s="89"/>
      <c r="AA88" s="89"/>
      <c r="AB88" s="89"/>
      <c r="AC88" s="89"/>
      <c r="AD88" s="89"/>
      <c r="AE88" s="89"/>
      <c r="AF88" s="89"/>
      <c r="AG88" s="89"/>
    </row>
    <row r="89" spans="2:33" x14ac:dyDescent="0.35">
      <c r="B89" s="155">
        <v>2</v>
      </c>
      <c r="C89" s="156">
        <f>SUM(C90:C94)</f>
        <v>0</v>
      </c>
      <c r="D89" s="188"/>
      <c r="E89" s="79" t="s">
        <v>62</v>
      </c>
      <c r="S89" s="155">
        <v>2</v>
      </c>
      <c r="T89" s="156">
        <f>SUM(T90:T94)</f>
        <v>0</v>
      </c>
      <c r="U89" s="188"/>
      <c r="V89" s="79" t="s">
        <v>62</v>
      </c>
    </row>
    <row r="90" spans="2:33" ht="15.75" customHeight="1" x14ac:dyDescent="0.35">
      <c r="B90" s="153"/>
      <c r="C90" s="154">
        <f>IF(F90="X",1,0)</f>
        <v>0</v>
      </c>
      <c r="F90" s="150"/>
      <c r="G90" s="286" t="s">
        <v>363</v>
      </c>
      <c r="H90" s="285"/>
      <c r="I90" s="285"/>
      <c r="J90" s="285"/>
      <c r="K90" s="285"/>
      <c r="L90" s="285"/>
      <c r="M90" s="285"/>
      <c r="N90" s="285"/>
      <c r="O90" s="285"/>
      <c r="P90" s="285"/>
      <c r="Q90" s="180"/>
      <c r="S90" s="153"/>
      <c r="T90" s="154">
        <f>IF(W90="X",1,0)</f>
        <v>0</v>
      </c>
      <c r="W90" s="193"/>
      <c r="X90" s="286" t="s">
        <v>363</v>
      </c>
      <c r="Y90" s="285"/>
      <c r="Z90" s="285"/>
      <c r="AA90" s="285"/>
      <c r="AB90" s="285"/>
      <c r="AC90" s="285"/>
      <c r="AD90" s="285"/>
      <c r="AE90" s="285"/>
      <c r="AF90" s="285"/>
      <c r="AG90" s="285"/>
    </row>
    <row r="91" spans="2:33" x14ac:dyDescent="0.35">
      <c r="B91" s="153"/>
      <c r="C91" s="154"/>
      <c r="G91" s="89"/>
      <c r="H91" s="89"/>
      <c r="I91" s="89"/>
      <c r="J91" s="89"/>
      <c r="K91" s="89"/>
      <c r="L91" s="89"/>
      <c r="M91" s="89"/>
      <c r="N91" s="89"/>
      <c r="O91" s="89"/>
      <c r="P91" s="89"/>
      <c r="Q91" s="180"/>
      <c r="S91" s="153"/>
      <c r="T91" s="154"/>
      <c r="X91" s="89"/>
      <c r="Y91" s="89"/>
      <c r="Z91" s="89"/>
      <c r="AA91" s="89"/>
      <c r="AB91" s="89"/>
      <c r="AC91" s="89"/>
      <c r="AD91" s="89"/>
      <c r="AE91" s="89"/>
      <c r="AF91" s="89"/>
      <c r="AG91" s="89"/>
    </row>
    <row r="92" spans="2:33" x14ac:dyDescent="0.35">
      <c r="B92" s="153"/>
      <c r="C92" s="154">
        <f>IF(F92="X",1,0)</f>
        <v>0</v>
      </c>
      <c r="F92" s="150"/>
      <c r="G92" s="79" t="s">
        <v>328</v>
      </c>
      <c r="Q92" s="180"/>
      <c r="S92" s="153"/>
      <c r="T92" s="154">
        <f>IF(W92="X",1,0)</f>
        <v>0</v>
      </c>
      <c r="W92" s="193"/>
      <c r="X92" s="79" t="s">
        <v>247</v>
      </c>
    </row>
    <row r="93" spans="2:33" hidden="1" x14ac:dyDescent="0.35">
      <c r="B93" s="153"/>
      <c r="C93" s="154">
        <f>IF(G93="X",1,0)</f>
        <v>0</v>
      </c>
      <c r="G93" s="150"/>
      <c r="H93" s="79" t="s">
        <v>60</v>
      </c>
      <c r="Q93" s="180"/>
      <c r="S93" s="153"/>
      <c r="T93" s="154">
        <f>IF(X93="X",1,0)</f>
        <v>0</v>
      </c>
      <c r="X93" s="193"/>
      <c r="Y93" s="79" t="s">
        <v>60</v>
      </c>
    </row>
    <row r="94" spans="2:33" ht="14.5" customHeight="1" x14ac:dyDescent="0.35">
      <c r="B94" s="153"/>
      <c r="C94" s="154"/>
      <c r="I94" s="89"/>
      <c r="J94" s="89"/>
      <c r="K94" s="89"/>
      <c r="L94" s="89"/>
      <c r="M94" s="89"/>
      <c r="N94" s="89"/>
      <c r="O94" s="89"/>
      <c r="P94" s="89"/>
      <c r="Q94" s="180"/>
      <c r="S94" s="153"/>
      <c r="T94" s="154"/>
      <c r="Z94" s="89"/>
      <c r="AA94" s="89"/>
      <c r="AB94" s="89"/>
      <c r="AC94" s="89"/>
      <c r="AD94" s="89"/>
      <c r="AE94" s="89"/>
      <c r="AF94" s="89"/>
      <c r="AG94" s="89"/>
    </row>
    <row r="95" spans="2:33" ht="15.65" customHeight="1" x14ac:dyDescent="0.35">
      <c r="B95" s="153"/>
      <c r="C95" s="154"/>
      <c r="G95" s="180"/>
      <c r="H95" s="180"/>
      <c r="I95" s="180"/>
      <c r="J95" s="180"/>
      <c r="K95" s="180"/>
      <c r="L95" s="180"/>
      <c r="M95" s="180"/>
      <c r="N95" s="180"/>
      <c r="O95" s="180"/>
      <c r="P95" s="180"/>
      <c r="Q95" s="180"/>
      <c r="S95" s="153"/>
      <c r="T95" s="154"/>
      <c r="X95" s="180"/>
      <c r="Y95" s="180"/>
      <c r="Z95" s="180"/>
      <c r="AA95" s="180"/>
      <c r="AB95" s="180"/>
      <c r="AC95" s="180"/>
      <c r="AD95" s="180"/>
      <c r="AE95" s="180"/>
      <c r="AF95" s="180"/>
      <c r="AG95" s="180"/>
    </row>
    <row r="96" spans="2:33" ht="22.5" customHeight="1" thickBot="1" x14ac:dyDescent="0.4">
      <c r="B96" s="153"/>
      <c r="C96" s="154"/>
      <c r="E96" s="78" t="s">
        <v>52</v>
      </c>
      <c r="F96" s="145"/>
      <c r="G96" s="145"/>
      <c r="H96" s="145"/>
      <c r="I96" s="145"/>
      <c r="J96" s="145"/>
      <c r="K96" s="145"/>
      <c r="L96" s="145"/>
      <c r="M96" s="145"/>
      <c r="N96" s="145"/>
      <c r="O96" s="145"/>
      <c r="P96" s="145"/>
      <c r="S96" s="153"/>
      <c r="T96" s="154"/>
      <c r="V96" s="78" t="s">
        <v>52</v>
      </c>
      <c r="W96" s="145"/>
      <c r="X96" s="145"/>
      <c r="Y96" s="145"/>
      <c r="Z96" s="145"/>
      <c r="AA96" s="145"/>
      <c r="AB96" s="145"/>
      <c r="AC96" s="145"/>
      <c r="AD96" s="145"/>
      <c r="AE96" s="145"/>
      <c r="AF96" s="145"/>
      <c r="AG96" s="145"/>
    </row>
    <row r="97" spans="2:33" ht="14.25" customHeight="1" x14ac:dyDescent="0.35">
      <c r="B97" s="153"/>
      <c r="C97" s="154"/>
      <c r="E97" s="80"/>
      <c r="S97" s="153"/>
      <c r="T97" s="154"/>
      <c r="V97" s="80"/>
    </row>
    <row r="98" spans="2:33" ht="14.25" customHeight="1" x14ac:dyDescent="0.35">
      <c r="B98" s="155">
        <v>2</v>
      </c>
      <c r="C98" s="156">
        <f>SUM(C99:C101)</f>
        <v>0</v>
      </c>
      <c r="D98" s="188"/>
      <c r="E98" s="79" t="s">
        <v>79</v>
      </c>
      <c r="S98" s="155">
        <v>2</v>
      </c>
      <c r="T98" s="156">
        <f>SUM(T99:T101)</f>
        <v>0</v>
      </c>
      <c r="U98" s="188"/>
      <c r="V98" s="79" t="s">
        <v>79</v>
      </c>
    </row>
    <row r="99" spans="2:33" ht="14.25" customHeight="1" x14ac:dyDescent="0.35">
      <c r="B99" s="153"/>
      <c r="C99" s="154">
        <f>IF(F99="X",1,0)</f>
        <v>0</v>
      </c>
      <c r="F99" s="150"/>
      <c r="G99" s="285" t="s">
        <v>364</v>
      </c>
      <c r="H99" s="285"/>
      <c r="I99" s="285"/>
      <c r="J99" s="285"/>
      <c r="K99" s="285"/>
      <c r="L99" s="285"/>
      <c r="M99" s="285"/>
      <c r="N99" s="285"/>
      <c r="O99" s="285"/>
      <c r="P99" s="285"/>
      <c r="Q99" s="180"/>
      <c r="S99" s="153"/>
      <c r="T99" s="154">
        <f>IF(W99="X",1,0)</f>
        <v>0</v>
      </c>
      <c r="W99" s="193"/>
      <c r="X99" s="285" t="s">
        <v>364</v>
      </c>
      <c r="Y99" s="285"/>
      <c r="Z99" s="285"/>
      <c r="AA99" s="285"/>
      <c r="AB99" s="285"/>
      <c r="AC99" s="285"/>
      <c r="AD99" s="285"/>
      <c r="AE99" s="285"/>
      <c r="AF99" s="285"/>
      <c r="AG99" s="285"/>
    </row>
    <row r="100" spans="2:33" ht="14.25" customHeight="1" x14ac:dyDescent="0.35">
      <c r="B100" s="153"/>
      <c r="C100" s="154"/>
      <c r="G100" s="285"/>
      <c r="H100" s="285"/>
      <c r="I100" s="285"/>
      <c r="J100" s="285"/>
      <c r="K100" s="285"/>
      <c r="L100" s="285"/>
      <c r="M100" s="285"/>
      <c r="N100" s="285"/>
      <c r="O100" s="285"/>
      <c r="P100" s="285"/>
      <c r="Q100" s="180"/>
      <c r="S100" s="153"/>
      <c r="T100" s="154"/>
      <c r="X100" s="285"/>
      <c r="Y100" s="285"/>
      <c r="Z100" s="285"/>
      <c r="AA100" s="285"/>
      <c r="AB100" s="285"/>
      <c r="AC100" s="285"/>
      <c r="AD100" s="285"/>
      <c r="AE100" s="285"/>
      <c r="AF100" s="285"/>
      <c r="AG100" s="285"/>
    </row>
    <row r="101" spans="2:33" ht="15" customHeight="1" x14ac:dyDescent="0.35">
      <c r="B101" s="153"/>
      <c r="C101" s="154">
        <f>IF(F101="X",1,0)</f>
        <v>0</v>
      </c>
      <c r="F101" s="150"/>
      <c r="G101" s="285" t="s">
        <v>259</v>
      </c>
      <c r="H101" s="285"/>
      <c r="I101" s="285"/>
      <c r="J101" s="285"/>
      <c r="K101" s="285"/>
      <c r="L101" s="285"/>
      <c r="M101" s="285"/>
      <c r="N101" s="285"/>
      <c r="O101" s="285"/>
      <c r="P101" s="285"/>
      <c r="Q101" s="180"/>
      <c r="S101" s="153"/>
      <c r="T101" s="154">
        <f>IF(W101="X",1,0)</f>
        <v>0</v>
      </c>
      <c r="W101" s="193"/>
      <c r="X101" s="285" t="s">
        <v>253</v>
      </c>
      <c r="Y101" s="285"/>
      <c r="Z101" s="285"/>
      <c r="AA101" s="285"/>
      <c r="AB101" s="285"/>
      <c r="AC101" s="285"/>
      <c r="AD101" s="285"/>
      <c r="AE101" s="285"/>
      <c r="AF101" s="285"/>
      <c r="AG101" s="285"/>
    </row>
    <row r="102" spans="2:33" ht="30" customHeight="1" x14ac:dyDescent="0.35">
      <c r="B102" s="153"/>
      <c r="C102" s="154"/>
      <c r="F102" s="119"/>
      <c r="G102" s="285"/>
      <c r="H102" s="285"/>
      <c r="I102" s="285"/>
      <c r="J102" s="285"/>
      <c r="K102" s="285"/>
      <c r="L102" s="285"/>
      <c r="M102" s="285"/>
      <c r="N102" s="285"/>
      <c r="O102" s="285"/>
      <c r="P102" s="285"/>
      <c r="Q102" s="180"/>
      <c r="S102" s="153"/>
      <c r="T102" s="154"/>
      <c r="W102" s="119"/>
      <c r="X102" s="285"/>
      <c r="Y102" s="285"/>
      <c r="Z102" s="285"/>
      <c r="AA102" s="285"/>
      <c r="AB102" s="285"/>
      <c r="AC102" s="285"/>
      <c r="AD102" s="285"/>
      <c r="AE102" s="285"/>
      <c r="AF102" s="285"/>
      <c r="AG102" s="285"/>
    </row>
    <row r="103" spans="2:33" x14ac:dyDescent="0.35">
      <c r="B103" s="153"/>
      <c r="C103" s="154"/>
      <c r="F103" s="119"/>
      <c r="G103" s="285"/>
      <c r="H103" s="285"/>
      <c r="I103" s="285"/>
      <c r="J103" s="285"/>
      <c r="K103" s="285"/>
      <c r="L103" s="285"/>
      <c r="M103" s="285"/>
      <c r="N103" s="285"/>
      <c r="O103" s="285"/>
      <c r="P103" s="285"/>
      <c r="Q103" s="180"/>
      <c r="S103" s="153"/>
      <c r="T103" s="154"/>
      <c r="W103" s="119"/>
      <c r="X103" s="285"/>
      <c r="Y103" s="285"/>
      <c r="Z103" s="285"/>
      <c r="AA103" s="285"/>
      <c r="AB103" s="285"/>
      <c r="AC103" s="285"/>
      <c r="AD103" s="285"/>
      <c r="AE103" s="285"/>
      <c r="AF103" s="285"/>
      <c r="AG103" s="285"/>
    </row>
    <row r="104" spans="2:33" ht="15" customHeight="1" x14ac:dyDescent="0.35">
      <c r="B104" s="155">
        <v>6</v>
      </c>
      <c r="C104" s="156">
        <f>SUM(C105:C119)</f>
        <v>0</v>
      </c>
      <c r="D104" s="188"/>
      <c r="E104" s="79" t="s">
        <v>365</v>
      </c>
      <c r="S104" s="155">
        <v>6</v>
      </c>
      <c r="T104" s="156">
        <f>SUM(T105:T119)</f>
        <v>0</v>
      </c>
      <c r="U104" s="188"/>
      <c r="V104" s="79" t="s">
        <v>365</v>
      </c>
    </row>
    <row r="105" spans="2:33" ht="15" customHeight="1" x14ac:dyDescent="0.35">
      <c r="B105" s="153"/>
      <c r="C105" s="154">
        <f>IF(F105="X",1,0)</f>
        <v>0</v>
      </c>
      <c r="F105" s="150"/>
      <c r="G105" s="286" t="s">
        <v>366</v>
      </c>
      <c r="H105" s="285"/>
      <c r="I105" s="285"/>
      <c r="J105" s="285"/>
      <c r="K105" s="285"/>
      <c r="L105" s="285"/>
      <c r="M105" s="285"/>
      <c r="N105" s="285"/>
      <c r="O105" s="285"/>
      <c r="P105" s="285"/>
      <c r="Q105" s="180"/>
      <c r="S105" s="153"/>
      <c r="T105" s="154">
        <f>IF(W105="X",1,0)</f>
        <v>0</v>
      </c>
      <c r="W105" s="193"/>
      <c r="X105" s="286" t="s">
        <v>366</v>
      </c>
      <c r="Y105" s="285"/>
      <c r="Z105" s="285"/>
      <c r="AA105" s="285"/>
      <c r="AB105" s="285"/>
      <c r="AC105" s="285"/>
      <c r="AD105" s="285"/>
      <c r="AE105" s="285"/>
      <c r="AF105" s="285"/>
      <c r="AG105" s="285"/>
    </row>
    <row r="106" spans="2:33" ht="15" customHeight="1" x14ac:dyDescent="0.35">
      <c r="B106" s="153"/>
      <c r="C106" s="154"/>
      <c r="F106" s="142"/>
      <c r="G106" s="89"/>
      <c r="H106" s="89"/>
      <c r="I106" s="89"/>
      <c r="J106" s="89"/>
      <c r="K106" s="89"/>
      <c r="L106" s="89"/>
      <c r="M106" s="89"/>
      <c r="N106" s="89"/>
      <c r="O106" s="89"/>
      <c r="P106" s="89"/>
      <c r="Q106" s="180"/>
      <c r="S106" s="153"/>
      <c r="T106" s="154"/>
      <c r="W106" s="142"/>
      <c r="X106" s="89"/>
      <c r="Y106" s="89"/>
      <c r="Z106" s="89"/>
      <c r="AA106" s="89"/>
      <c r="AB106" s="89"/>
      <c r="AC106" s="89"/>
      <c r="AD106" s="89"/>
      <c r="AE106" s="89"/>
      <c r="AF106" s="89"/>
      <c r="AG106" s="89"/>
    </row>
    <row r="107" spans="2:33" ht="15" customHeight="1" x14ac:dyDescent="0.35">
      <c r="B107" s="153"/>
      <c r="C107" s="154">
        <f>IF(OR(F107="X",F107="N/A"),1,0)</f>
        <v>0</v>
      </c>
      <c r="F107" s="150"/>
      <c r="G107" s="285" t="s">
        <v>330</v>
      </c>
      <c r="H107" s="285"/>
      <c r="I107" s="285"/>
      <c r="J107" s="285"/>
      <c r="K107" s="285"/>
      <c r="L107" s="285"/>
      <c r="M107" s="285"/>
      <c r="N107" s="285"/>
      <c r="O107" s="285"/>
      <c r="P107" s="285"/>
      <c r="Q107" s="180"/>
      <c r="S107" s="153"/>
      <c r="T107" s="154">
        <f>IF(OR(W107="X",W107="N/A"),1,0)</f>
        <v>0</v>
      </c>
      <c r="W107" s="193"/>
      <c r="X107" s="285" t="s">
        <v>330</v>
      </c>
      <c r="Y107" s="285"/>
      <c r="Z107" s="285"/>
      <c r="AA107" s="285"/>
      <c r="AB107" s="285"/>
      <c r="AC107" s="285"/>
      <c r="AD107" s="285"/>
      <c r="AE107" s="285"/>
      <c r="AF107" s="285"/>
      <c r="AG107" s="285"/>
    </row>
    <row r="108" spans="2:33" ht="94.5" customHeight="1" x14ac:dyDescent="0.35">
      <c r="B108" s="153"/>
      <c r="C108" s="154"/>
      <c r="G108" s="285"/>
      <c r="H108" s="285"/>
      <c r="I108" s="285"/>
      <c r="J108" s="285"/>
      <c r="K108" s="285"/>
      <c r="L108" s="285"/>
      <c r="M108" s="285"/>
      <c r="N108" s="285"/>
      <c r="O108" s="285"/>
      <c r="P108" s="285"/>
      <c r="Q108" s="180"/>
      <c r="S108" s="153"/>
      <c r="T108" s="154"/>
      <c r="X108" s="285"/>
      <c r="Y108" s="285"/>
      <c r="Z108" s="285"/>
      <c r="AA108" s="285"/>
      <c r="AB108" s="285"/>
      <c r="AC108" s="285"/>
      <c r="AD108" s="285"/>
      <c r="AE108" s="285"/>
      <c r="AF108" s="285"/>
      <c r="AG108" s="285"/>
    </row>
    <row r="109" spans="2:33" ht="15" customHeight="1" x14ac:dyDescent="0.35">
      <c r="B109" s="153"/>
      <c r="C109" s="154"/>
      <c r="G109" s="89"/>
      <c r="H109" s="89"/>
      <c r="I109" s="89"/>
      <c r="J109" s="89"/>
      <c r="K109" s="89"/>
      <c r="L109" s="89"/>
      <c r="M109" s="89"/>
      <c r="N109" s="89"/>
      <c r="O109" s="89"/>
      <c r="P109" s="89"/>
      <c r="Q109" s="180"/>
      <c r="S109" s="153"/>
      <c r="T109" s="154"/>
      <c r="X109" s="89"/>
      <c r="Y109" s="89"/>
      <c r="Z109" s="89"/>
      <c r="AA109" s="89"/>
      <c r="AB109" s="89"/>
      <c r="AC109" s="89"/>
      <c r="AD109" s="89"/>
      <c r="AE109" s="89"/>
      <c r="AF109" s="89"/>
      <c r="AG109" s="89"/>
    </row>
    <row r="110" spans="2:33" ht="15" customHeight="1" x14ac:dyDescent="0.35">
      <c r="B110" s="153"/>
      <c r="C110" s="154">
        <f>IF(OR(F110="X",F110="N/A"),1,0)</f>
        <v>0</v>
      </c>
      <c r="F110" s="150"/>
      <c r="G110" s="285" t="s">
        <v>331</v>
      </c>
      <c r="H110" s="285"/>
      <c r="I110" s="285"/>
      <c r="J110" s="285"/>
      <c r="K110" s="285"/>
      <c r="L110" s="285"/>
      <c r="M110" s="285"/>
      <c r="N110" s="285"/>
      <c r="O110" s="285"/>
      <c r="P110" s="285"/>
      <c r="Q110" s="180"/>
      <c r="S110" s="153"/>
      <c r="T110" s="154">
        <f>IF(OR(W110="X",W110="N/A"),1,0)</f>
        <v>0</v>
      </c>
      <c r="W110" s="193"/>
      <c r="X110" s="285" t="s">
        <v>331</v>
      </c>
      <c r="Y110" s="285"/>
      <c r="Z110" s="285"/>
      <c r="AA110" s="285"/>
      <c r="AB110" s="285"/>
      <c r="AC110" s="285"/>
      <c r="AD110" s="285"/>
      <c r="AE110" s="285"/>
      <c r="AF110" s="285"/>
      <c r="AG110" s="285"/>
    </row>
    <row r="111" spans="2:33" ht="112.5" customHeight="1" x14ac:dyDescent="0.35">
      <c r="B111" s="153"/>
      <c r="C111" s="154"/>
      <c r="G111" s="285"/>
      <c r="H111" s="285"/>
      <c r="I111" s="285"/>
      <c r="J111" s="285"/>
      <c r="K111" s="285"/>
      <c r="L111" s="285"/>
      <c r="M111" s="285"/>
      <c r="N111" s="285"/>
      <c r="O111" s="285"/>
      <c r="P111" s="285"/>
      <c r="Q111" s="180"/>
      <c r="S111" s="153"/>
      <c r="T111" s="154"/>
      <c r="X111" s="285"/>
      <c r="Y111" s="285"/>
      <c r="Z111" s="285"/>
      <c r="AA111" s="285"/>
      <c r="AB111" s="285"/>
      <c r="AC111" s="285"/>
      <c r="AD111" s="285"/>
      <c r="AE111" s="285"/>
      <c r="AF111" s="285"/>
      <c r="AG111" s="285"/>
    </row>
    <row r="112" spans="2:33" x14ac:dyDescent="0.35">
      <c r="B112" s="153"/>
      <c r="C112" s="154"/>
      <c r="G112" s="180"/>
      <c r="H112" s="180"/>
      <c r="I112" s="180"/>
      <c r="J112" s="180"/>
      <c r="K112" s="180"/>
      <c r="L112" s="180"/>
      <c r="M112" s="180"/>
      <c r="N112" s="180"/>
      <c r="O112" s="180"/>
      <c r="P112" s="180"/>
      <c r="Q112" s="180"/>
      <c r="S112" s="153"/>
      <c r="T112" s="154"/>
      <c r="X112" s="180"/>
      <c r="Y112" s="180"/>
      <c r="Z112" s="180"/>
      <c r="AA112" s="180"/>
      <c r="AB112" s="180"/>
      <c r="AC112" s="180"/>
      <c r="AD112" s="180"/>
      <c r="AE112" s="180"/>
      <c r="AF112" s="180"/>
      <c r="AG112" s="180"/>
    </row>
    <row r="113" spans="2:33" ht="15" customHeight="1" x14ac:dyDescent="0.35">
      <c r="B113" s="153"/>
      <c r="C113" s="154">
        <f>IF(OR(F113="X",F113="N/A"),1,0)</f>
        <v>0</v>
      </c>
      <c r="F113" s="150"/>
      <c r="G113" s="272" t="s">
        <v>338</v>
      </c>
      <c r="H113" s="272"/>
      <c r="I113" s="272"/>
      <c r="J113" s="272"/>
      <c r="K113" s="272"/>
      <c r="L113" s="272"/>
      <c r="M113" s="272"/>
      <c r="N113" s="272"/>
      <c r="O113" s="272"/>
      <c r="P113" s="272"/>
      <c r="Q113" s="180"/>
      <c r="S113" s="153"/>
      <c r="T113" s="154">
        <f>IF(OR(W113="X",W113="N/A"),1,0)</f>
        <v>0</v>
      </c>
      <c r="W113" s="193"/>
      <c r="X113" s="272" t="s">
        <v>329</v>
      </c>
      <c r="Y113" s="272"/>
      <c r="Z113" s="272"/>
      <c r="AA113" s="272"/>
      <c r="AB113" s="272"/>
      <c r="AC113" s="272"/>
      <c r="AD113" s="272"/>
      <c r="AE113" s="272"/>
      <c r="AF113" s="272"/>
      <c r="AG113" s="272"/>
    </row>
    <row r="114" spans="2:33" ht="48.75" customHeight="1" x14ac:dyDescent="0.35">
      <c r="B114" s="153"/>
      <c r="C114" s="154"/>
      <c r="G114" s="272"/>
      <c r="H114" s="272"/>
      <c r="I114" s="272"/>
      <c r="J114" s="272"/>
      <c r="K114" s="272"/>
      <c r="L114" s="272"/>
      <c r="M114" s="272"/>
      <c r="N114" s="272"/>
      <c r="O114" s="272"/>
      <c r="P114" s="272"/>
      <c r="Q114" s="180"/>
      <c r="S114" s="153"/>
      <c r="T114" s="154"/>
      <c r="X114" s="272"/>
      <c r="Y114" s="272"/>
      <c r="Z114" s="272"/>
      <c r="AA114" s="272"/>
      <c r="AB114" s="272"/>
      <c r="AC114" s="272"/>
      <c r="AD114" s="272"/>
      <c r="AE114" s="272"/>
      <c r="AF114" s="272"/>
      <c r="AG114" s="272"/>
    </row>
    <row r="115" spans="2:33" x14ac:dyDescent="0.35">
      <c r="B115" s="153"/>
      <c r="C115" s="154"/>
      <c r="G115" s="172"/>
      <c r="H115" s="172"/>
      <c r="I115" s="172"/>
      <c r="J115" s="172"/>
      <c r="K115" s="172"/>
      <c r="L115" s="172"/>
      <c r="M115" s="172"/>
      <c r="N115" s="172"/>
      <c r="O115" s="172"/>
      <c r="P115" s="172"/>
      <c r="Q115" s="180"/>
      <c r="S115" s="153"/>
      <c r="T115" s="154"/>
      <c r="X115" s="172"/>
      <c r="Y115" s="172"/>
      <c r="Z115" s="172"/>
      <c r="AA115" s="172"/>
      <c r="AB115" s="172"/>
      <c r="AC115" s="172"/>
      <c r="AD115" s="172"/>
      <c r="AE115" s="172"/>
      <c r="AF115" s="172"/>
      <c r="AG115" s="172"/>
    </row>
    <row r="116" spans="2:33" ht="15" customHeight="1" x14ac:dyDescent="0.35">
      <c r="B116" s="153"/>
      <c r="C116" s="154">
        <f>IF(OR(F116="X",F116="N/A"),1,0)</f>
        <v>0</v>
      </c>
      <c r="F116" s="150"/>
      <c r="G116" s="272" t="s">
        <v>339</v>
      </c>
      <c r="H116" s="272"/>
      <c r="I116" s="272"/>
      <c r="J116" s="272"/>
      <c r="K116" s="272"/>
      <c r="L116" s="272"/>
      <c r="M116" s="272"/>
      <c r="N116" s="272"/>
      <c r="O116" s="272"/>
      <c r="P116" s="272"/>
      <c r="Q116" s="180"/>
      <c r="S116" s="153"/>
      <c r="T116" s="154">
        <f>IF(OR(W116="X",W116="N/A"),1,0)</f>
        <v>0</v>
      </c>
      <c r="W116" s="193"/>
      <c r="X116" s="272" t="s">
        <v>339</v>
      </c>
      <c r="Y116" s="272"/>
      <c r="Z116" s="272"/>
      <c r="AA116" s="272"/>
      <c r="AB116" s="272"/>
      <c r="AC116" s="272"/>
      <c r="AD116" s="272"/>
      <c r="AE116" s="272"/>
      <c r="AF116" s="272"/>
      <c r="AG116" s="272"/>
    </row>
    <row r="117" spans="2:33" ht="63.75" customHeight="1" x14ac:dyDescent="0.35">
      <c r="B117" s="153"/>
      <c r="C117" s="154"/>
      <c r="F117" s="142"/>
      <c r="G117" s="272"/>
      <c r="H117" s="272"/>
      <c r="I117" s="272"/>
      <c r="J117" s="272"/>
      <c r="K117" s="272"/>
      <c r="L117" s="272"/>
      <c r="M117" s="272"/>
      <c r="N117" s="272"/>
      <c r="O117" s="272"/>
      <c r="P117" s="272"/>
      <c r="Q117" s="180"/>
      <c r="S117" s="153"/>
      <c r="T117" s="154"/>
      <c r="W117" s="142"/>
      <c r="X117" s="272"/>
      <c r="Y117" s="272"/>
      <c r="Z117" s="272"/>
      <c r="AA117" s="272"/>
      <c r="AB117" s="272"/>
      <c r="AC117" s="272"/>
      <c r="AD117" s="272"/>
      <c r="AE117" s="272"/>
      <c r="AF117" s="272"/>
      <c r="AG117" s="272"/>
    </row>
    <row r="118" spans="2:33" x14ac:dyDescent="0.35">
      <c r="B118" s="153"/>
      <c r="C118" s="154"/>
      <c r="F118" s="142"/>
      <c r="G118" s="172"/>
      <c r="H118" s="172"/>
      <c r="I118" s="172"/>
      <c r="J118" s="172"/>
      <c r="K118" s="172"/>
      <c r="L118" s="172"/>
      <c r="M118" s="172"/>
      <c r="N118" s="172"/>
      <c r="O118" s="172"/>
      <c r="P118" s="172"/>
      <c r="Q118" s="180"/>
      <c r="S118" s="153"/>
      <c r="T118" s="154"/>
      <c r="W118" s="142"/>
      <c r="X118" s="172"/>
      <c r="Y118" s="172"/>
      <c r="Z118" s="172"/>
      <c r="AA118" s="172"/>
      <c r="AB118" s="172"/>
      <c r="AC118" s="172"/>
      <c r="AD118" s="172"/>
      <c r="AE118" s="172"/>
      <c r="AF118" s="172"/>
      <c r="AG118" s="172"/>
    </row>
    <row r="119" spans="2:33" ht="15.75" customHeight="1" x14ac:dyDescent="0.35">
      <c r="B119" s="153"/>
      <c r="C119" s="154">
        <f>IF(OR(F119="X",F119="N/A"),1,0)</f>
        <v>0</v>
      </c>
      <c r="F119" s="150"/>
      <c r="G119" s="285" t="s">
        <v>340</v>
      </c>
      <c r="H119" s="285"/>
      <c r="I119" s="285"/>
      <c r="J119" s="285"/>
      <c r="K119" s="285"/>
      <c r="L119" s="285"/>
      <c r="M119" s="285"/>
      <c r="N119" s="285"/>
      <c r="O119" s="285"/>
      <c r="P119" s="285"/>
      <c r="Q119" s="180"/>
      <c r="S119" s="153"/>
      <c r="T119" s="154">
        <f>IF(OR(W119="X",W119="N/A"),1,0)</f>
        <v>0</v>
      </c>
      <c r="W119" s="193"/>
      <c r="X119" s="285" t="s">
        <v>340</v>
      </c>
      <c r="Y119" s="285"/>
      <c r="Z119" s="285"/>
      <c r="AA119" s="285"/>
      <c r="AB119" s="285"/>
      <c r="AC119" s="285"/>
      <c r="AD119" s="285"/>
      <c r="AE119" s="285"/>
      <c r="AF119" s="285"/>
      <c r="AG119" s="285"/>
    </row>
    <row r="120" spans="2:33" ht="267.75" customHeight="1" x14ac:dyDescent="0.35">
      <c r="B120" s="153"/>
      <c r="C120" s="154"/>
      <c r="F120" s="180"/>
      <c r="G120" s="285"/>
      <c r="H120" s="285"/>
      <c r="I120" s="285"/>
      <c r="J120" s="285"/>
      <c r="K120" s="285"/>
      <c r="L120" s="285"/>
      <c r="M120" s="285"/>
      <c r="N120" s="285"/>
      <c r="O120" s="285"/>
      <c r="P120" s="285"/>
      <c r="Q120" s="180"/>
      <c r="S120" s="153"/>
      <c r="T120" s="154"/>
      <c r="W120" s="142"/>
      <c r="X120" s="285"/>
      <c r="Y120" s="285"/>
      <c r="Z120" s="285"/>
      <c r="AA120" s="285"/>
      <c r="AB120" s="285"/>
      <c r="AC120" s="285"/>
      <c r="AD120" s="285"/>
      <c r="AE120" s="285"/>
      <c r="AF120" s="285"/>
      <c r="AG120" s="285"/>
    </row>
    <row r="121" spans="2:33" x14ac:dyDescent="0.35">
      <c r="B121" s="153"/>
      <c r="C121" s="154"/>
      <c r="F121" s="142"/>
      <c r="G121" s="172"/>
      <c r="H121" s="180"/>
      <c r="I121" s="180"/>
      <c r="J121" s="180"/>
      <c r="K121" s="180"/>
      <c r="L121" s="180"/>
      <c r="M121" s="180"/>
      <c r="N121" s="180"/>
      <c r="O121" s="180"/>
      <c r="P121" s="180"/>
      <c r="Q121" s="180"/>
      <c r="S121" s="153"/>
      <c r="T121" s="154"/>
      <c r="W121" s="142"/>
      <c r="X121" s="172"/>
      <c r="Y121" s="180"/>
      <c r="Z121" s="180"/>
      <c r="AA121" s="180"/>
      <c r="AB121" s="180"/>
      <c r="AC121" s="180"/>
      <c r="AD121" s="180"/>
      <c r="AE121" s="180"/>
      <c r="AF121" s="180"/>
      <c r="AG121" s="180"/>
    </row>
    <row r="122" spans="2:33" ht="15" customHeight="1" x14ac:dyDescent="0.35">
      <c r="B122" s="155">
        <v>3</v>
      </c>
      <c r="C122" s="156">
        <f>SUM(C123:C127)</f>
        <v>0</v>
      </c>
      <c r="D122" s="188"/>
      <c r="E122" s="79" t="s">
        <v>336</v>
      </c>
      <c r="S122" s="155">
        <v>3</v>
      </c>
      <c r="T122" s="156">
        <f>SUM(T123:T127)</f>
        <v>0</v>
      </c>
      <c r="U122" s="188"/>
      <c r="V122" s="79" t="s">
        <v>336</v>
      </c>
    </row>
    <row r="123" spans="2:33" ht="15" customHeight="1" x14ac:dyDescent="0.35">
      <c r="B123" s="153"/>
      <c r="C123" s="154">
        <f>IF(F123="X",1,0)</f>
        <v>0</v>
      </c>
      <c r="F123" s="150"/>
      <c r="G123" s="285" t="s">
        <v>367</v>
      </c>
      <c r="H123" s="285"/>
      <c r="I123" s="285"/>
      <c r="J123" s="285"/>
      <c r="K123" s="285"/>
      <c r="L123" s="285"/>
      <c r="M123" s="285"/>
      <c r="N123" s="285"/>
      <c r="O123" s="285"/>
      <c r="P123" s="285"/>
      <c r="Q123" s="180"/>
      <c r="S123" s="153"/>
      <c r="T123" s="154">
        <f>IF(W123="X",1,0)</f>
        <v>0</v>
      </c>
      <c r="W123" s="150"/>
      <c r="X123" s="285" t="s">
        <v>367</v>
      </c>
      <c r="Y123" s="285"/>
      <c r="Z123" s="285"/>
      <c r="AA123" s="285"/>
      <c r="AB123" s="285"/>
      <c r="AC123" s="285"/>
      <c r="AD123" s="285"/>
      <c r="AE123" s="285"/>
      <c r="AF123" s="285"/>
      <c r="AG123" s="285"/>
    </row>
    <row r="124" spans="2:33" ht="15" customHeight="1" x14ac:dyDescent="0.35">
      <c r="B124" s="153"/>
      <c r="C124" s="154"/>
      <c r="G124" s="285"/>
      <c r="H124" s="285"/>
      <c r="I124" s="285"/>
      <c r="J124" s="285"/>
      <c r="K124" s="285"/>
      <c r="L124" s="285"/>
      <c r="M124" s="285"/>
      <c r="N124" s="285"/>
      <c r="O124" s="285"/>
      <c r="P124" s="285"/>
      <c r="Q124" s="180"/>
      <c r="S124" s="153"/>
      <c r="T124" s="154"/>
      <c r="X124" s="285"/>
      <c r="Y124" s="285"/>
      <c r="Z124" s="285"/>
      <c r="AA124" s="285"/>
      <c r="AB124" s="285"/>
      <c r="AC124" s="285"/>
      <c r="AD124" s="285"/>
      <c r="AE124" s="285"/>
      <c r="AF124" s="285"/>
      <c r="AG124" s="285"/>
    </row>
    <row r="125" spans="2:33" ht="15" customHeight="1" x14ac:dyDescent="0.35">
      <c r="B125" s="153"/>
      <c r="C125" s="154">
        <f>IF(F125="X",1,0)</f>
        <v>0</v>
      </c>
      <c r="F125" s="150"/>
      <c r="G125" s="285" t="s">
        <v>343</v>
      </c>
      <c r="H125" s="285"/>
      <c r="I125" s="285"/>
      <c r="J125" s="285"/>
      <c r="K125" s="285"/>
      <c r="L125" s="285"/>
      <c r="M125" s="285"/>
      <c r="N125" s="285"/>
      <c r="O125" s="285"/>
      <c r="P125" s="285"/>
      <c r="Q125" s="180"/>
      <c r="S125" s="153"/>
      <c r="T125" s="154">
        <f>IF(W125="X",1,0)</f>
        <v>0</v>
      </c>
      <c r="W125" s="150"/>
      <c r="X125" s="285" t="s">
        <v>343</v>
      </c>
      <c r="Y125" s="285"/>
      <c r="Z125" s="285"/>
      <c r="AA125" s="285"/>
      <c r="AB125" s="285"/>
      <c r="AC125" s="285"/>
      <c r="AD125" s="285"/>
      <c r="AE125" s="285"/>
      <c r="AF125" s="285"/>
      <c r="AG125" s="285"/>
    </row>
    <row r="126" spans="2:33" ht="20.25" customHeight="1" x14ac:dyDescent="0.35">
      <c r="B126" s="153"/>
      <c r="C126" s="154"/>
      <c r="G126" s="285"/>
      <c r="H126" s="285"/>
      <c r="I126" s="285"/>
      <c r="J126" s="285"/>
      <c r="K126" s="285"/>
      <c r="L126" s="285"/>
      <c r="M126" s="285"/>
      <c r="N126" s="285"/>
      <c r="O126" s="285"/>
      <c r="P126" s="285"/>
      <c r="Q126" s="180"/>
      <c r="S126" s="153"/>
      <c r="T126" s="154"/>
      <c r="X126" s="285"/>
      <c r="Y126" s="285"/>
      <c r="Z126" s="285"/>
      <c r="AA126" s="285"/>
      <c r="AB126" s="285"/>
      <c r="AC126" s="285"/>
      <c r="AD126" s="285"/>
      <c r="AE126" s="285"/>
      <c r="AF126" s="285"/>
      <c r="AG126" s="285"/>
    </row>
    <row r="127" spans="2:33" ht="14.5" customHeight="1" x14ac:dyDescent="0.35">
      <c r="B127" s="153"/>
      <c r="C127" s="154">
        <f>IF(F127="X",1,0)</f>
        <v>0</v>
      </c>
      <c r="F127" s="150"/>
      <c r="G127" s="285" t="s">
        <v>368</v>
      </c>
      <c r="H127" s="285"/>
      <c r="I127" s="285"/>
      <c r="J127" s="285"/>
      <c r="K127" s="285"/>
      <c r="L127" s="285"/>
      <c r="M127" s="285"/>
      <c r="N127" s="285"/>
      <c r="O127" s="285"/>
      <c r="P127" s="285"/>
      <c r="Q127" s="180"/>
      <c r="S127" s="153"/>
      <c r="T127" s="154">
        <f>IF(W127="X",1,0)</f>
        <v>0</v>
      </c>
      <c r="W127" s="150"/>
      <c r="X127" s="285" t="s">
        <v>368</v>
      </c>
      <c r="Y127" s="285"/>
      <c r="Z127" s="285"/>
      <c r="AA127" s="285"/>
      <c r="AB127" s="285"/>
      <c r="AC127" s="285"/>
      <c r="AD127" s="285"/>
      <c r="AE127" s="285"/>
      <c r="AF127" s="285"/>
      <c r="AG127" s="285"/>
    </row>
    <row r="128" spans="2:33" ht="33" customHeight="1" x14ac:dyDescent="0.35">
      <c r="B128" s="153"/>
      <c r="C128" s="154"/>
      <c r="F128" s="119"/>
      <c r="G128" s="285"/>
      <c r="H128" s="285"/>
      <c r="I128" s="285"/>
      <c r="J128" s="285"/>
      <c r="K128" s="285"/>
      <c r="L128" s="285"/>
      <c r="M128" s="285"/>
      <c r="N128" s="285"/>
      <c r="O128" s="285"/>
      <c r="P128" s="285"/>
      <c r="Q128" s="180"/>
      <c r="S128" s="153"/>
      <c r="T128" s="154"/>
      <c r="W128" s="119"/>
      <c r="X128" s="285"/>
      <c r="Y128" s="285"/>
      <c r="Z128" s="285"/>
      <c r="AA128" s="285"/>
      <c r="AB128" s="285"/>
      <c r="AC128" s="285"/>
      <c r="AD128" s="285"/>
      <c r="AE128" s="285"/>
      <c r="AF128" s="285"/>
      <c r="AG128" s="285"/>
    </row>
    <row r="129" spans="2:33" x14ac:dyDescent="0.35">
      <c r="B129" s="153"/>
      <c r="C129" s="154"/>
      <c r="F129" s="119"/>
      <c r="G129" s="180"/>
      <c r="H129" s="180"/>
      <c r="I129" s="180"/>
      <c r="J129" s="180"/>
      <c r="K129" s="180"/>
      <c r="L129" s="180"/>
      <c r="M129" s="180"/>
      <c r="N129" s="180"/>
      <c r="O129" s="180"/>
      <c r="P129" s="180"/>
      <c r="Q129" s="180"/>
      <c r="S129" s="153"/>
      <c r="T129" s="154"/>
      <c r="W129" s="119"/>
      <c r="X129" s="180"/>
      <c r="Y129" s="180"/>
      <c r="Z129" s="180"/>
      <c r="AA129" s="180"/>
      <c r="AB129" s="180"/>
      <c r="AC129" s="180"/>
      <c r="AD129" s="180"/>
      <c r="AE129" s="180"/>
      <c r="AF129" s="180"/>
      <c r="AG129" s="180"/>
    </row>
    <row r="130" spans="2:33" s="7" customFormat="1" ht="28.5" customHeight="1" thickBot="1" x14ac:dyDescent="0.4">
      <c r="B130" s="157"/>
      <c r="C130" s="186"/>
      <c r="D130" s="19"/>
      <c r="E130" s="73" t="s">
        <v>53</v>
      </c>
      <c r="F130" s="81"/>
      <c r="G130" s="81"/>
      <c r="H130" s="81"/>
      <c r="I130" s="81"/>
      <c r="J130" s="81"/>
      <c r="K130" s="81"/>
      <c r="L130" s="81"/>
      <c r="M130" s="81"/>
      <c r="N130" s="81"/>
      <c r="O130" s="81"/>
      <c r="P130" s="81"/>
      <c r="S130" s="157"/>
      <c r="T130" s="186"/>
      <c r="U130" s="19"/>
      <c r="V130" s="73" t="s">
        <v>53</v>
      </c>
      <c r="W130" s="81"/>
      <c r="X130" s="81"/>
      <c r="Y130" s="81"/>
      <c r="Z130" s="81"/>
      <c r="AA130" s="81"/>
      <c r="AB130" s="81"/>
      <c r="AC130" s="81"/>
      <c r="AD130" s="81"/>
      <c r="AE130" s="81"/>
      <c r="AF130" s="81"/>
      <c r="AG130" s="81"/>
    </row>
    <row r="131" spans="2:33" ht="15" customHeight="1" x14ac:dyDescent="0.35">
      <c r="B131" s="153"/>
      <c r="C131" s="154"/>
      <c r="E131" s="79"/>
      <c r="S131" s="153"/>
      <c r="T131" s="154"/>
      <c r="V131" s="79"/>
    </row>
    <row r="132" spans="2:33" x14ac:dyDescent="0.35">
      <c r="B132" s="155">
        <v>2</v>
      </c>
      <c r="C132" s="156">
        <f>SUM(C133:C135)</f>
        <v>0</v>
      </c>
      <c r="D132" s="188"/>
      <c r="E132" s="79" t="s">
        <v>369</v>
      </c>
      <c r="S132" s="155">
        <v>2</v>
      </c>
      <c r="T132" s="156">
        <f>SUM(T133:T135)</f>
        <v>0</v>
      </c>
      <c r="U132" s="188"/>
      <c r="V132" s="79" t="s">
        <v>369</v>
      </c>
    </row>
    <row r="133" spans="2:33" ht="15" customHeight="1" x14ac:dyDescent="0.35">
      <c r="B133" s="153"/>
      <c r="C133" s="154">
        <f>IF(F133="X",1,0)</f>
        <v>0</v>
      </c>
      <c r="F133" s="150"/>
      <c r="G133" s="286" t="s">
        <v>370</v>
      </c>
      <c r="H133" s="285"/>
      <c r="I133" s="285"/>
      <c r="J133" s="285"/>
      <c r="K133" s="285"/>
      <c r="L133" s="285"/>
      <c r="M133" s="285"/>
      <c r="N133" s="285"/>
      <c r="O133" s="285"/>
      <c r="P133" s="285"/>
      <c r="Q133" s="180"/>
      <c r="S133" s="153"/>
      <c r="T133" s="154">
        <f>IF(W133="X",1,0)</f>
        <v>0</v>
      </c>
      <c r="W133" s="150"/>
      <c r="X133" s="286" t="s">
        <v>370</v>
      </c>
      <c r="Y133" s="285"/>
      <c r="Z133" s="285"/>
      <c r="AA133" s="285"/>
      <c r="AB133" s="285"/>
      <c r="AC133" s="285"/>
      <c r="AD133" s="285"/>
      <c r="AE133" s="285"/>
      <c r="AF133" s="285"/>
      <c r="AG133" s="285"/>
    </row>
    <row r="134" spans="2:33" x14ac:dyDescent="0.35">
      <c r="B134" s="153"/>
      <c r="C134" s="154"/>
      <c r="G134" s="89"/>
      <c r="H134" s="89"/>
      <c r="I134" s="89"/>
      <c r="J134" s="89"/>
      <c r="K134" s="89"/>
      <c r="L134" s="89"/>
      <c r="M134" s="89"/>
      <c r="N134" s="89"/>
      <c r="O134" s="89"/>
      <c r="P134" s="89"/>
      <c r="Q134" s="180"/>
      <c r="S134" s="153"/>
      <c r="T134" s="154"/>
      <c r="X134" s="89"/>
      <c r="Y134" s="89"/>
      <c r="Z134" s="89"/>
      <c r="AA134" s="89"/>
      <c r="AB134" s="89"/>
      <c r="AC134" s="89"/>
      <c r="AD134" s="89"/>
      <c r="AE134" s="89"/>
      <c r="AF134" s="89"/>
      <c r="AG134" s="89"/>
    </row>
    <row r="135" spans="2:33" ht="15" customHeight="1" x14ac:dyDescent="0.35">
      <c r="B135" s="153"/>
      <c r="C135" s="154">
        <f>IF(F135&lt;&gt;"",1,0)</f>
        <v>0</v>
      </c>
      <c r="F135" s="150"/>
      <c r="G135" s="285" t="s">
        <v>371</v>
      </c>
      <c r="H135" s="285"/>
      <c r="I135" s="285"/>
      <c r="J135" s="285"/>
      <c r="K135" s="285"/>
      <c r="L135" s="285"/>
      <c r="M135" s="285"/>
      <c r="N135" s="285"/>
      <c r="O135" s="285"/>
      <c r="P135" s="285"/>
      <c r="Q135" s="180"/>
      <c r="S135" s="153"/>
      <c r="T135" s="154">
        <f>IF(W135&lt;&gt;"",1,0)</f>
        <v>0</v>
      </c>
      <c r="W135" s="150"/>
      <c r="X135" s="285" t="s">
        <v>371</v>
      </c>
      <c r="Y135" s="285"/>
      <c r="Z135" s="285"/>
      <c r="AA135" s="285"/>
      <c r="AB135" s="285"/>
      <c r="AC135" s="285"/>
      <c r="AD135" s="285"/>
      <c r="AE135" s="285"/>
      <c r="AF135" s="285"/>
      <c r="AG135" s="285"/>
    </row>
    <row r="136" spans="2:33" ht="243.75" customHeight="1" x14ac:dyDescent="0.35">
      <c r="B136" s="153"/>
      <c r="C136" s="154"/>
      <c r="G136" s="285"/>
      <c r="H136" s="285"/>
      <c r="I136" s="285"/>
      <c r="J136" s="285"/>
      <c r="K136" s="285"/>
      <c r="L136" s="285"/>
      <c r="M136" s="285"/>
      <c r="N136" s="285"/>
      <c r="O136" s="285"/>
      <c r="P136" s="285"/>
      <c r="Q136" s="180"/>
      <c r="S136" s="153"/>
      <c r="T136" s="154"/>
      <c r="X136" s="285"/>
      <c r="Y136" s="285"/>
      <c r="Z136" s="285"/>
      <c r="AA136" s="285"/>
      <c r="AB136" s="285"/>
      <c r="AC136" s="285"/>
      <c r="AD136" s="285"/>
      <c r="AE136" s="285"/>
      <c r="AF136" s="285"/>
      <c r="AG136" s="285"/>
    </row>
    <row r="137" spans="2:33" ht="15" customHeight="1" x14ac:dyDescent="0.35">
      <c r="B137" s="153"/>
      <c r="C137" s="154"/>
      <c r="F137" s="180"/>
      <c r="G137" s="180"/>
      <c r="H137" s="180"/>
      <c r="I137" s="180"/>
      <c r="J137" s="180"/>
      <c r="K137" s="180"/>
      <c r="L137" s="180"/>
      <c r="M137" s="180"/>
      <c r="N137" s="180"/>
      <c r="O137" s="180"/>
      <c r="P137" s="180"/>
      <c r="S137" s="153"/>
      <c r="T137" s="154"/>
      <c r="W137" s="180"/>
      <c r="X137" s="180"/>
      <c r="Y137" s="180"/>
      <c r="Z137" s="180"/>
      <c r="AA137" s="180"/>
      <c r="AB137" s="180"/>
      <c r="AC137" s="180"/>
      <c r="AD137" s="180"/>
      <c r="AE137" s="180"/>
      <c r="AF137" s="180"/>
      <c r="AG137" s="180"/>
    </row>
    <row r="138" spans="2:33" ht="16" customHeight="1" x14ac:dyDescent="0.35">
      <c r="B138" s="155">
        <v>2</v>
      </c>
      <c r="C138" s="156">
        <f>SUM(C139:C141)</f>
        <v>0</v>
      </c>
      <c r="D138" s="188"/>
      <c r="E138" s="79" t="s">
        <v>372</v>
      </c>
      <c r="S138" s="155">
        <v>2</v>
      </c>
      <c r="T138" s="156">
        <f>SUM(T139:T141)</f>
        <v>0</v>
      </c>
      <c r="U138" s="188"/>
      <c r="V138" s="79" t="s">
        <v>210</v>
      </c>
    </row>
    <row r="139" spans="2:33" x14ac:dyDescent="0.35">
      <c r="B139" s="173"/>
      <c r="C139" s="154">
        <f>IF(F139="X",1,0)</f>
        <v>0</v>
      </c>
      <c r="F139" s="150"/>
      <c r="G139" s="79" t="s">
        <v>373</v>
      </c>
      <c r="H139" s="89"/>
      <c r="I139" s="89"/>
      <c r="J139" s="89"/>
      <c r="K139" s="89"/>
      <c r="L139" s="89"/>
      <c r="M139" s="89"/>
      <c r="N139" s="89"/>
      <c r="O139" s="89"/>
      <c r="P139" s="89"/>
      <c r="Q139" s="180"/>
      <c r="S139" s="173"/>
      <c r="T139" s="154">
        <f>IF(W139="X",1,0)</f>
        <v>0</v>
      </c>
      <c r="W139" s="193"/>
      <c r="X139" s="79" t="s">
        <v>373</v>
      </c>
      <c r="Y139" s="89"/>
      <c r="Z139" s="89"/>
      <c r="AA139" s="89"/>
      <c r="AB139" s="89"/>
      <c r="AC139" s="89"/>
      <c r="AD139" s="89"/>
      <c r="AE139" s="89"/>
      <c r="AF139" s="89"/>
      <c r="AG139" s="89"/>
    </row>
    <row r="140" spans="2:33" ht="13.5" customHeight="1" x14ac:dyDescent="0.35">
      <c r="B140" s="153"/>
      <c r="C140" s="154"/>
      <c r="G140" s="89"/>
      <c r="H140" s="89"/>
      <c r="I140" s="89"/>
      <c r="J140" s="89"/>
      <c r="K140" s="89"/>
      <c r="L140" s="89"/>
      <c r="M140" s="89"/>
      <c r="N140" s="89"/>
      <c r="O140" s="89"/>
      <c r="P140" s="89"/>
      <c r="Q140" s="180"/>
      <c r="S140" s="153"/>
      <c r="T140" s="154"/>
      <c r="X140" s="89"/>
      <c r="Y140" s="89"/>
      <c r="Z140" s="89"/>
      <c r="AA140" s="89"/>
      <c r="AB140" s="89"/>
      <c r="AC140" s="89"/>
      <c r="AD140" s="89"/>
      <c r="AE140" s="89"/>
      <c r="AF140" s="89"/>
      <c r="AG140" s="89"/>
    </row>
    <row r="141" spans="2:33" ht="14.25" customHeight="1" x14ac:dyDescent="0.35">
      <c r="B141" s="153"/>
      <c r="C141" s="154">
        <f>IF(F141="X",1,0)</f>
        <v>0</v>
      </c>
      <c r="F141" s="150"/>
      <c r="G141" s="285" t="s">
        <v>250</v>
      </c>
      <c r="H141" s="285"/>
      <c r="I141" s="285"/>
      <c r="J141" s="285"/>
      <c r="K141" s="285"/>
      <c r="L141" s="285"/>
      <c r="M141" s="285"/>
      <c r="N141" s="285"/>
      <c r="O141" s="285"/>
      <c r="P141" s="285"/>
      <c r="Q141" s="180"/>
      <c r="S141" s="153"/>
      <c r="T141" s="154">
        <f>IF(W141="X",1,0)</f>
        <v>0</v>
      </c>
      <c r="W141" s="193"/>
      <c r="X141" s="285" t="s">
        <v>250</v>
      </c>
      <c r="Y141" s="285"/>
      <c r="Z141" s="285"/>
      <c r="AA141" s="285"/>
      <c r="AB141" s="285"/>
      <c r="AC141" s="285"/>
      <c r="AD141" s="285"/>
      <c r="AE141" s="285"/>
      <c r="AF141" s="285"/>
      <c r="AG141" s="285"/>
    </row>
    <row r="142" spans="2:33" ht="30.75" customHeight="1" x14ac:dyDescent="0.35">
      <c r="B142" s="153"/>
      <c r="C142" s="154"/>
      <c r="G142" s="285"/>
      <c r="H142" s="285"/>
      <c r="I142" s="285"/>
      <c r="J142" s="285"/>
      <c r="K142" s="285"/>
      <c r="L142" s="285"/>
      <c r="M142" s="285"/>
      <c r="N142" s="285"/>
      <c r="O142" s="285"/>
      <c r="P142" s="285"/>
      <c r="Q142" s="180"/>
      <c r="S142" s="153"/>
      <c r="T142" s="154"/>
      <c r="X142" s="285"/>
      <c r="Y142" s="285"/>
      <c r="Z142" s="285"/>
      <c r="AA142" s="285"/>
      <c r="AB142" s="285"/>
      <c r="AC142" s="285"/>
      <c r="AD142" s="285"/>
      <c r="AE142" s="285"/>
      <c r="AF142" s="285"/>
      <c r="AG142" s="285"/>
    </row>
    <row r="143" spans="2:33" ht="15" customHeight="1" x14ac:dyDescent="0.35">
      <c r="B143" s="153"/>
      <c r="C143" s="154"/>
      <c r="G143" s="180"/>
      <c r="H143" s="180"/>
      <c r="I143" s="180"/>
      <c r="J143" s="180"/>
      <c r="K143" s="180"/>
      <c r="L143" s="180"/>
      <c r="M143" s="180"/>
      <c r="N143" s="180"/>
      <c r="O143" s="180"/>
      <c r="P143" s="180"/>
      <c r="Q143" s="180"/>
      <c r="S143" s="153"/>
      <c r="T143" s="154"/>
      <c r="X143" s="180"/>
      <c r="Y143" s="180"/>
      <c r="Z143" s="180"/>
      <c r="AA143" s="180"/>
      <c r="AB143" s="180"/>
      <c r="AC143" s="180"/>
      <c r="AD143" s="180"/>
      <c r="AE143" s="180"/>
      <c r="AF143" s="180"/>
      <c r="AG143" s="180"/>
    </row>
    <row r="144" spans="2:33" s="7" customFormat="1" ht="27.65" customHeight="1" thickBot="1" x14ac:dyDescent="0.4">
      <c r="B144" s="174"/>
      <c r="C144" s="175"/>
      <c r="D144" s="19"/>
      <c r="E144" s="73" t="s">
        <v>320</v>
      </c>
      <c r="F144" s="81"/>
      <c r="G144" s="81"/>
      <c r="H144" s="81"/>
      <c r="I144" s="81"/>
      <c r="J144" s="81"/>
      <c r="K144" s="81"/>
      <c r="L144" s="81"/>
      <c r="M144" s="81"/>
      <c r="N144" s="81"/>
      <c r="O144" s="81"/>
      <c r="P144" s="81"/>
      <c r="S144" s="174"/>
      <c r="T144" s="175"/>
      <c r="U144" s="19"/>
      <c r="V144" s="73" t="s">
        <v>320</v>
      </c>
      <c r="W144" s="81"/>
      <c r="X144" s="81"/>
      <c r="Y144" s="81"/>
      <c r="Z144" s="81"/>
      <c r="AA144" s="81"/>
      <c r="AB144" s="81"/>
      <c r="AC144" s="81"/>
      <c r="AD144" s="81"/>
      <c r="AE144" s="81"/>
      <c r="AF144" s="81"/>
      <c r="AG144" s="81"/>
    </row>
    <row r="145" spans="2:33" ht="15" customHeight="1" x14ac:dyDescent="0.35">
      <c r="B145" s="153"/>
      <c r="C145" s="154"/>
      <c r="S145" s="153"/>
      <c r="T145" s="154"/>
    </row>
    <row r="146" spans="2:33" x14ac:dyDescent="0.35">
      <c r="B146" s="147">
        <v>3</v>
      </c>
      <c r="C146" s="148">
        <f>SUM(C147:C151)</f>
        <v>0</v>
      </c>
      <c r="D146" s="188"/>
      <c r="E146" s="79" t="s">
        <v>99</v>
      </c>
      <c r="S146" s="147">
        <v>3</v>
      </c>
      <c r="T146" s="148">
        <f>SUM(T147:T149)</f>
        <v>0</v>
      </c>
      <c r="U146" s="188"/>
      <c r="V146" s="79" t="s">
        <v>99</v>
      </c>
    </row>
    <row r="147" spans="2:33" ht="15" customHeight="1" x14ac:dyDescent="0.35">
      <c r="B147" s="176"/>
      <c r="C147" s="149">
        <f>IF(F147="X",1,0)</f>
        <v>0</v>
      </c>
      <c r="F147" s="150"/>
      <c r="G147" s="286" t="s">
        <v>376</v>
      </c>
      <c r="H147" s="285"/>
      <c r="I147" s="285"/>
      <c r="J147" s="285"/>
      <c r="K147" s="285"/>
      <c r="L147" s="285"/>
      <c r="M147" s="285"/>
      <c r="N147" s="285"/>
      <c r="O147" s="285"/>
      <c r="P147" s="285"/>
      <c r="Q147" s="180"/>
      <c r="S147" s="176"/>
      <c r="T147" s="149">
        <f>IF(W147="X",1,0)</f>
        <v>0</v>
      </c>
      <c r="W147" s="193"/>
      <c r="X147" s="286" t="s">
        <v>376</v>
      </c>
      <c r="Y147" s="285"/>
      <c r="Z147" s="285"/>
      <c r="AA147" s="285"/>
      <c r="AB147" s="285"/>
      <c r="AC147" s="285"/>
      <c r="AD147" s="285"/>
      <c r="AE147" s="285"/>
      <c r="AF147" s="285"/>
      <c r="AG147" s="285"/>
    </row>
    <row r="148" spans="2:33" ht="15" customHeight="1" x14ac:dyDescent="0.35">
      <c r="B148" s="153"/>
      <c r="C148" s="154"/>
      <c r="F148" s="89"/>
      <c r="G148" s="89"/>
      <c r="H148" s="89"/>
      <c r="I148" s="89"/>
      <c r="J148" s="89"/>
      <c r="K148" s="89"/>
      <c r="L148" s="89"/>
      <c r="M148" s="89"/>
      <c r="N148" s="89"/>
      <c r="O148" s="89"/>
      <c r="P148" s="89"/>
      <c r="Q148" s="180"/>
      <c r="S148" s="153"/>
      <c r="T148" s="154"/>
      <c r="W148" s="89"/>
      <c r="X148" s="89"/>
      <c r="Y148" s="89"/>
      <c r="Z148" s="89"/>
      <c r="AA148" s="89"/>
      <c r="AB148" s="89"/>
      <c r="AC148" s="89"/>
      <c r="AD148" s="89"/>
      <c r="AE148" s="89"/>
      <c r="AF148" s="89"/>
      <c r="AG148" s="89"/>
    </row>
    <row r="149" spans="2:33" ht="15" customHeight="1" x14ac:dyDescent="0.35">
      <c r="B149" s="153"/>
      <c r="C149" s="154">
        <f>IF(F149="X",1,0)</f>
        <v>0</v>
      </c>
      <c r="F149" s="150"/>
      <c r="G149" s="285" t="s">
        <v>252</v>
      </c>
      <c r="H149" s="285"/>
      <c r="I149" s="285"/>
      <c r="J149" s="285"/>
      <c r="K149" s="285"/>
      <c r="L149" s="285"/>
      <c r="M149" s="285"/>
      <c r="N149" s="285"/>
      <c r="O149" s="285"/>
      <c r="P149" s="285"/>
      <c r="Q149" s="180"/>
      <c r="S149" s="153"/>
      <c r="T149" s="154">
        <f t="shared" ref="T149" si="0">IF(W149="X",1,0)</f>
        <v>0</v>
      </c>
      <c r="W149" s="193"/>
      <c r="X149" s="285" t="s">
        <v>252</v>
      </c>
      <c r="Y149" s="285"/>
      <c r="Z149" s="285"/>
      <c r="AA149" s="285"/>
      <c r="AB149" s="285"/>
      <c r="AC149" s="285"/>
      <c r="AD149" s="285"/>
      <c r="AE149" s="285"/>
      <c r="AF149" s="285"/>
      <c r="AG149" s="285"/>
    </row>
    <row r="150" spans="2:33" ht="15" customHeight="1" x14ac:dyDescent="0.35">
      <c r="B150" s="153"/>
      <c r="C150" s="154"/>
      <c r="F150" s="180"/>
      <c r="G150" s="180"/>
      <c r="H150" s="180"/>
      <c r="I150" s="180"/>
      <c r="J150" s="180"/>
      <c r="K150" s="180"/>
      <c r="L150" s="180"/>
      <c r="M150" s="180"/>
      <c r="N150" s="180"/>
      <c r="O150" s="180"/>
      <c r="P150" s="180"/>
      <c r="Q150" s="180"/>
      <c r="S150" s="153"/>
      <c r="T150" s="154"/>
      <c r="W150" s="180"/>
      <c r="X150" s="180"/>
      <c r="Y150" s="180"/>
      <c r="Z150" s="180"/>
      <c r="AA150" s="180"/>
      <c r="AB150" s="180"/>
      <c r="AC150" s="180"/>
      <c r="AD150" s="180"/>
      <c r="AE150" s="180"/>
      <c r="AF150" s="180"/>
      <c r="AG150" s="180"/>
    </row>
    <row r="151" spans="2:33" ht="15" customHeight="1" x14ac:dyDescent="0.35">
      <c r="B151" s="153"/>
      <c r="C151" s="154">
        <f>IF(F151&lt;&gt;"",1,0)</f>
        <v>0</v>
      </c>
      <c r="F151" s="150"/>
      <c r="G151" s="285" t="s">
        <v>337</v>
      </c>
      <c r="H151" s="285"/>
      <c r="I151" s="285"/>
      <c r="J151" s="285"/>
      <c r="K151" s="285"/>
      <c r="L151" s="285"/>
      <c r="M151" s="285"/>
      <c r="N151" s="285"/>
      <c r="O151" s="285"/>
      <c r="P151" s="285"/>
      <c r="Q151" s="89"/>
      <c r="S151" s="153"/>
      <c r="T151" s="154">
        <f>IF(W151&lt;&gt;"",1,0)</f>
        <v>0</v>
      </c>
      <c r="W151" s="193"/>
      <c r="X151" s="285" t="s">
        <v>337</v>
      </c>
      <c r="Y151" s="285"/>
      <c r="Z151" s="285"/>
      <c r="AA151" s="285"/>
      <c r="AB151" s="285"/>
      <c r="AC151" s="285"/>
      <c r="AD151" s="285"/>
      <c r="AE151" s="285"/>
      <c r="AF151" s="285"/>
      <c r="AG151" s="285"/>
    </row>
    <row r="152" spans="2:33" ht="348.75" customHeight="1" x14ac:dyDescent="0.35">
      <c r="B152" s="153"/>
      <c r="C152" s="154"/>
      <c r="G152" s="285"/>
      <c r="H152" s="285"/>
      <c r="I152" s="285"/>
      <c r="J152" s="285"/>
      <c r="K152" s="285"/>
      <c r="L152" s="285"/>
      <c r="M152" s="285"/>
      <c r="N152" s="285"/>
      <c r="O152" s="285"/>
      <c r="P152" s="285"/>
      <c r="Q152" s="89"/>
      <c r="S152" s="153"/>
      <c r="T152" s="154"/>
      <c r="W152" s="142"/>
      <c r="X152" s="285"/>
      <c r="Y152" s="285"/>
      <c r="Z152" s="285"/>
      <c r="AA152" s="285"/>
      <c r="AB152" s="285"/>
      <c r="AC152" s="285"/>
      <c r="AD152" s="285"/>
      <c r="AE152" s="285"/>
      <c r="AF152" s="285"/>
      <c r="AG152" s="285"/>
    </row>
    <row r="153" spans="2:33" x14ac:dyDescent="0.35">
      <c r="B153" s="153"/>
      <c r="C153" s="154"/>
      <c r="G153" s="89"/>
      <c r="H153" s="89"/>
      <c r="I153" s="89"/>
      <c r="J153" s="89"/>
      <c r="K153" s="89"/>
      <c r="L153" s="89"/>
      <c r="M153" s="89"/>
      <c r="N153" s="89"/>
      <c r="O153" s="89"/>
      <c r="P153" s="89"/>
      <c r="Q153" s="180"/>
      <c r="S153" s="153"/>
      <c r="T153" s="154"/>
      <c r="X153" s="89"/>
      <c r="Y153" s="89"/>
      <c r="Z153" s="89"/>
      <c r="AA153" s="89"/>
      <c r="AB153" s="89"/>
      <c r="AC153" s="89"/>
      <c r="AD153" s="89"/>
      <c r="AE153" s="89"/>
      <c r="AF153" s="89"/>
      <c r="AG153" s="89"/>
    </row>
    <row r="154" spans="2:33" ht="18" customHeight="1" x14ac:dyDescent="0.35">
      <c r="B154" s="155">
        <v>2</v>
      </c>
      <c r="C154" s="156">
        <f>SUM(C155:C157)</f>
        <v>0</v>
      </c>
      <c r="D154" s="188"/>
      <c r="E154" s="79" t="s">
        <v>187</v>
      </c>
      <c r="S154" s="155">
        <v>2</v>
      </c>
      <c r="T154" s="156">
        <f>SUM(T155:T157)</f>
        <v>0</v>
      </c>
      <c r="U154" s="188"/>
      <c r="V154" s="79" t="s">
        <v>187</v>
      </c>
    </row>
    <row r="155" spans="2:33" ht="15" customHeight="1" x14ac:dyDescent="0.35">
      <c r="B155" s="153"/>
      <c r="C155" s="149">
        <f>IF(F155="X",1,0)</f>
        <v>0</v>
      </c>
      <c r="F155" s="150"/>
      <c r="G155" s="286" t="s">
        <v>374</v>
      </c>
      <c r="H155" s="285"/>
      <c r="I155" s="285"/>
      <c r="J155" s="285"/>
      <c r="K155" s="285"/>
      <c r="L155" s="285"/>
      <c r="M155" s="285"/>
      <c r="N155" s="285"/>
      <c r="O155" s="285"/>
      <c r="P155" s="285"/>
      <c r="Q155" s="180"/>
      <c r="S155" s="153"/>
      <c r="T155" s="149">
        <f>IF(W155="X",1,0)</f>
        <v>0</v>
      </c>
      <c r="W155" s="193"/>
      <c r="X155" s="286" t="s">
        <v>374</v>
      </c>
      <c r="Y155" s="285"/>
      <c r="Z155" s="285"/>
      <c r="AA155" s="285"/>
      <c r="AB155" s="285"/>
      <c r="AC155" s="285"/>
      <c r="AD155" s="285"/>
      <c r="AE155" s="285"/>
      <c r="AF155" s="285"/>
      <c r="AG155" s="285"/>
    </row>
    <row r="156" spans="2:33" ht="15" customHeight="1" x14ac:dyDescent="0.35">
      <c r="B156" s="153"/>
      <c r="C156" s="154"/>
      <c r="G156" s="89"/>
      <c r="H156" s="89"/>
      <c r="I156" s="89"/>
      <c r="J156" s="89"/>
      <c r="K156" s="89"/>
      <c r="L156" s="89"/>
      <c r="M156" s="89"/>
      <c r="N156" s="89"/>
      <c r="O156" s="89"/>
      <c r="P156" s="89"/>
      <c r="Q156" s="180"/>
      <c r="S156" s="153"/>
      <c r="T156" s="154"/>
      <c r="X156" s="89"/>
      <c r="Y156" s="89"/>
      <c r="Z156" s="89"/>
      <c r="AA156" s="89"/>
      <c r="AB156" s="89"/>
      <c r="AC156" s="89"/>
      <c r="AD156" s="89"/>
      <c r="AE156" s="89"/>
      <c r="AF156" s="89"/>
      <c r="AG156" s="89"/>
    </row>
    <row r="157" spans="2:33" ht="15" customHeight="1" x14ac:dyDescent="0.35">
      <c r="B157" s="153"/>
      <c r="C157" s="154">
        <f>IF(F157="X",1,0)</f>
        <v>0</v>
      </c>
      <c r="F157" s="150"/>
      <c r="G157" s="286" t="s">
        <v>375</v>
      </c>
      <c r="H157" s="285"/>
      <c r="I157" s="285"/>
      <c r="J157" s="285"/>
      <c r="K157" s="285"/>
      <c r="L157" s="285"/>
      <c r="M157" s="285"/>
      <c r="N157" s="285"/>
      <c r="O157" s="285"/>
      <c r="P157" s="285"/>
      <c r="Q157" s="180"/>
      <c r="S157" s="153"/>
      <c r="T157" s="154">
        <f>IF(W157="X",1,0)</f>
        <v>0</v>
      </c>
      <c r="W157" s="193"/>
      <c r="X157" s="286" t="s">
        <v>375</v>
      </c>
      <c r="Y157" s="285"/>
      <c r="Z157" s="285"/>
      <c r="AA157" s="285"/>
      <c r="AB157" s="285"/>
      <c r="AC157" s="285"/>
      <c r="AD157" s="285"/>
      <c r="AE157" s="285"/>
      <c r="AF157" s="285"/>
      <c r="AG157" s="285"/>
    </row>
    <row r="158" spans="2:33" x14ac:dyDescent="0.35">
      <c r="B158" s="153"/>
      <c r="C158" s="154"/>
      <c r="G158" s="89"/>
      <c r="H158" s="89"/>
      <c r="I158" s="89"/>
      <c r="J158" s="89"/>
      <c r="K158" s="89"/>
      <c r="L158" s="89"/>
      <c r="M158" s="89"/>
      <c r="N158" s="89"/>
      <c r="O158" s="89"/>
      <c r="P158" s="89"/>
      <c r="Q158" s="180"/>
      <c r="S158" s="153"/>
      <c r="T158" s="154"/>
      <c r="X158" s="89"/>
      <c r="Y158" s="89"/>
      <c r="Z158" s="89"/>
      <c r="AA158" s="89"/>
      <c r="AB158" s="89"/>
      <c r="AC158" s="89"/>
      <c r="AD158" s="89"/>
      <c r="AE158" s="89"/>
      <c r="AF158" s="89"/>
      <c r="AG158" s="89"/>
    </row>
    <row r="159" spans="2:33" ht="16" customHeight="1" x14ac:dyDescent="0.35">
      <c r="B159" s="147">
        <v>1</v>
      </c>
      <c r="C159" s="148">
        <f>SUM(C160)</f>
        <v>0</v>
      </c>
      <c r="D159" s="188"/>
      <c r="E159" s="79" t="s">
        <v>377</v>
      </c>
      <c r="S159" s="147">
        <v>1</v>
      </c>
      <c r="T159" s="148">
        <f>SUM(T160)</f>
        <v>0</v>
      </c>
      <c r="U159" s="188"/>
      <c r="V159" s="79" t="s">
        <v>215</v>
      </c>
    </row>
    <row r="160" spans="2:33" ht="15" customHeight="1" x14ac:dyDescent="0.35">
      <c r="B160" s="176"/>
      <c r="C160" s="149">
        <f>IF(F160="X",1,0)</f>
        <v>0</v>
      </c>
      <c r="F160" s="150"/>
      <c r="G160" s="285" t="s">
        <v>378</v>
      </c>
      <c r="H160" s="285"/>
      <c r="I160" s="285"/>
      <c r="J160" s="285"/>
      <c r="K160" s="285"/>
      <c r="L160" s="285"/>
      <c r="M160" s="285"/>
      <c r="N160" s="285"/>
      <c r="O160" s="285"/>
      <c r="P160" s="285"/>
      <c r="Q160" s="180"/>
      <c r="S160" s="176"/>
      <c r="T160" s="149">
        <f>IF(W160="X",1,0)</f>
        <v>0</v>
      </c>
      <c r="W160" s="193"/>
      <c r="X160" s="285" t="s">
        <v>251</v>
      </c>
      <c r="Y160" s="285"/>
      <c r="Z160" s="285"/>
      <c r="AA160" s="285"/>
      <c r="AB160" s="285"/>
      <c r="AC160" s="285"/>
      <c r="AD160" s="285"/>
      <c r="AE160" s="285"/>
      <c r="AF160" s="285"/>
      <c r="AG160" s="285"/>
    </row>
    <row r="161" spans="2:33" x14ac:dyDescent="0.35">
      <c r="B161" s="153"/>
      <c r="C161" s="154"/>
      <c r="G161" s="285"/>
      <c r="H161" s="285"/>
      <c r="I161" s="285"/>
      <c r="J161" s="285"/>
      <c r="K161" s="285"/>
      <c r="L161" s="285"/>
      <c r="M161" s="285"/>
      <c r="N161" s="285"/>
      <c r="O161" s="285"/>
      <c r="P161" s="285"/>
      <c r="Q161" s="180"/>
      <c r="S161" s="153"/>
      <c r="T161" s="154"/>
      <c r="X161" s="285"/>
      <c r="Y161" s="285"/>
      <c r="Z161" s="285"/>
      <c r="AA161" s="285"/>
      <c r="AB161" s="285"/>
      <c r="AC161" s="285"/>
      <c r="AD161" s="285"/>
      <c r="AE161" s="285"/>
      <c r="AF161" s="285"/>
      <c r="AG161" s="285"/>
    </row>
    <row r="162" spans="2:33" x14ac:dyDescent="0.35">
      <c r="B162" s="155">
        <v>3</v>
      </c>
      <c r="C162" s="156">
        <f>SUM(C163:C167)</f>
        <v>0</v>
      </c>
      <c r="E162" s="79" t="s">
        <v>379</v>
      </c>
      <c r="Q162" s="180"/>
      <c r="S162" s="155">
        <v>3</v>
      </c>
      <c r="T162" s="156">
        <f>SUM(T163:T167)</f>
        <v>0</v>
      </c>
      <c r="V162" s="79" t="s">
        <v>379</v>
      </c>
    </row>
    <row r="163" spans="2:33" x14ac:dyDescent="0.35">
      <c r="B163" s="176"/>
      <c r="C163" s="154">
        <f>IF(F163="X",1,0)</f>
        <v>0</v>
      </c>
      <c r="F163" s="150"/>
      <c r="G163" s="285" t="s">
        <v>380</v>
      </c>
      <c r="H163" s="285"/>
      <c r="I163" s="285"/>
      <c r="J163" s="285"/>
      <c r="K163" s="285"/>
      <c r="L163" s="285"/>
      <c r="M163" s="285"/>
      <c r="N163" s="285"/>
      <c r="O163" s="285"/>
      <c r="P163" s="285"/>
      <c r="S163" s="176"/>
      <c r="T163" s="154">
        <f>IF(W163="X",1,0)</f>
        <v>0</v>
      </c>
      <c r="W163" s="150"/>
      <c r="X163" s="285" t="s">
        <v>380</v>
      </c>
      <c r="Y163" s="285"/>
      <c r="Z163" s="285"/>
      <c r="AA163" s="285"/>
      <c r="AB163" s="285"/>
      <c r="AC163" s="285"/>
      <c r="AD163" s="285"/>
      <c r="AE163" s="285"/>
      <c r="AF163" s="285"/>
      <c r="AG163" s="285"/>
    </row>
    <row r="164" spans="2:33" x14ac:dyDescent="0.35">
      <c r="B164" s="153"/>
      <c r="C164" s="154"/>
      <c r="G164" s="285"/>
      <c r="H164" s="285"/>
      <c r="I164" s="285"/>
      <c r="J164" s="285"/>
      <c r="K164" s="285"/>
      <c r="L164" s="285"/>
      <c r="M164" s="285"/>
      <c r="N164" s="285"/>
      <c r="O164" s="285"/>
      <c r="P164" s="285"/>
      <c r="S164" s="153"/>
      <c r="T164" s="154"/>
      <c r="X164" s="285"/>
      <c r="Y164" s="285"/>
      <c r="Z164" s="285"/>
      <c r="AA164" s="285"/>
      <c r="AB164" s="285"/>
      <c r="AC164" s="285"/>
      <c r="AD164" s="285"/>
      <c r="AE164" s="285"/>
      <c r="AF164" s="285"/>
      <c r="AG164" s="285"/>
    </row>
    <row r="165" spans="2:33" x14ac:dyDescent="0.35">
      <c r="B165" s="153"/>
      <c r="C165" s="154">
        <f>IF(F165="X",1,0)</f>
        <v>0</v>
      </c>
      <c r="F165" s="150"/>
      <c r="G165" s="285" t="s">
        <v>346</v>
      </c>
      <c r="H165" s="285"/>
      <c r="I165" s="285"/>
      <c r="J165" s="285"/>
      <c r="K165" s="285"/>
      <c r="L165" s="285"/>
      <c r="M165" s="285"/>
      <c r="N165" s="285"/>
      <c r="O165" s="285"/>
      <c r="P165" s="285"/>
      <c r="S165" s="153"/>
      <c r="T165" s="154">
        <f>IF(W165="X",1,0)</f>
        <v>0</v>
      </c>
      <c r="W165" s="150"/>
      <c r="X165" s="285" t="s">
        <v>346</v>
      </c>
      <c r="Y165" s="285"/>
      <c r="Z165" s="285"/>
      <c r="AA165" s="285"/>
      <c r="AB165" s="285"/>
      <c r="AC165" s="285"/>
      <c r="AD165" s="285"/>
      <c r="AE165" s="285"/>
      <c r="AF165" s="285"/>
      <c r="AG165" s="285"/>
    </row>
    <row r="166" spans="2:33" x14ac:dyDescent="0.35">
      <c r="B166" s="153"/>
      <c r="C166" s="154"/>
      <c r="G166" s="285"/>
      <c r="H166" s="285"/>
      <c r="I166" s="285"/>
      <c r="J166" s="285"/>
      <c r="K166" s="285"/>
      <c r="L166" s="285"/>
      <c r="M166" s="285"/>
      <c r="N166" s="285"/>
      <c r="O166" s="285"/>
      <c r="P166" s="285"/>
      <c r="S166" s="153"/>
      <c r="T166" s="154"/>
      <c r="X166" s="285"/>
      <c r="Y166" s="285"/>
      <c r="Z166" s="285"/>
      <c r="AA166" s="285"/>
      <c r="AB166" s="285"/>
      <c r="AC166" s="285"/>
      <c r="AD166" s="285"/>
      <c r="AE166" s="285"/>
      <c r="AF166" s="285"/>
      <c r="AG166" s="285"/>
    </row>
    <row r="167" spans="2:33" x14ac:dyDescent="0.35">
      <c r="B167" s="153"/>
      <c r="C167" s="154">
        <f>IF(F167="X",1,0)</f>
        <v>0</v>
      </c>
      <c r="F167" s="150"/>
      <c r="G167" s="285" t="s">
        <v>345</v>
      </c>
      <c r="H167" s="285"/>
      <c r="I167" s="285"/>
      <c r="J167" s="285"/>
      <c r="K167" s="285"/>
      <c r="L167" s="285"/>
      <c r="M167" s="285"/>
      <c r="N167" s="285"/>
      <c r="O167" s="285"/>
      <c r="P167" s="285"/>
      <c r="S167" s="153"/>
      <c r="T167" s="154">
        <f>IF(W167="X",1,0)</f>
        <v>0</v>
      </c>
      <c r="W167" s="150"/>
      <c r="X167" s="285" t="s">
        <v>345</v>
      </c>
      <c r="Y167" s="285"/>
      <c r="Z167" s="285"/>
      <c r="AA167" s="285"/>
      <c r="AB167" s="285"/>
      <c r="AC167" s="285"/>
      <c r="AD167" s="285"/>
      <c r="AE167" s="285"/>
      <c r="AF167" s="285"/>
      <c r="AG167" s="285"/>
    </row>
    <row r="168" spans="2:33" x14ac:dyDescent="0.35">
      <c r="B168" s="162"/>
      <c r="C168" s="163"/>
      <c r="G168" s="285"/>
      <c r="H168" s="285"/>
      <c r="I168" s="285"/>
      <c r="J168" s="285"/>
      <c r="K168" s="285"/>
      <c r="L168" s="285"/>
      <c r="M168" s="285"/>
      <c r="N168" s="285"/>
      <c r="O168" s="285"/>
      <c r="P168" s="285"/>
      <c r="S168" s="162"/>
      <c r="T168" s="163"/>
      <c r="X168" s="285"/>
      <c r="Y168" s="285"/>
      <c r="Z168" s="285"/>
      <c r="AA168" s="285"/>
      <c r="AB168" s="285"/>
      <c r="AC168" s="285"/>
      <c r="AD168" s="285"/>
      <c r="AE168" s="285"/>
      <c r="AF168" s="285"/>
      <c r="AG168" s="285"/>
    </row>
    <row r="169" spans="2:33" ht="15" customHeight="1" x14ac:dyDescent="0.35">
      <c r="B169" s="155">
        <v>2</v>
      </c>
      <c r="C169" s="156">
        <f>SUM(C170:C174)</f>
        <v>0</v>
      </c>
      <c r="E169" s="79" t="s">
        <v>381</v>
      </c>
      <c r="S169" s="155">
        <v>2</v>
      </c>
      <c r="T169" s="156">
        <f>SUM(T170:T174)</f>
        <v>0</v>
      </c>
      <c r="V169" s="79" t="s">
        <v>381</v>
      </c>
    </row>
    <row r="170" spans="2:33" x14ac:dyDescent="0.35">
      <c r="B170" s="153"/>
      <c r="C170" s="154">
        <f>IF(F170="X",1,0)</f>
        <v>0</v>
      </c>
      <c r="F170" s="150"/>
      <c r="G170" s="285" t="s">
        <v>382</v>
      </c>
      <c r="H170" s="285"/>
      <c r="I170" s="285"/>
      <c r="J170" s="285"/>
      <c r="K170" s="285"/>
      <c r="L170" s="285"/>
      <c r="M170" s="285"/>
      <c r="N170" s="285"/>
      <c r="O170" s="285"/>
      <c r="P170" s="285"/>
      <c r="S170" s="153"/>
      <c r="T170" s="154">
        <f>IF(W170="X",1,0)</f>
        <v>0</v>
      </c>
      <c r="W170" s="150"/>
      <c r="X170" s="285" t="s">
        <v>382</v>
      </c>
      <c r="Y170" s="285"/>
      <c r="Z170" s="285"/>
      <c r="AA170" s="285"/>
      <c r="AB170" s="285"/>
      <c r="AC170" s="285"/>
      <c r="AD170" s="285"/>
      <c r="AE170" s="285"/>
      <c r="AF170" s="285"/>
      <c r="AG170" s="285"/>
    </row>
    <row r="171" spans="2:33" x14ac:dyDescent="0.35">
      <c r="B171" s="153"/>
      <c r="C171" s="154"/>
      <c r="G171" s="285"/>
      <c r="H171" s="285"/>
      <c r="I171" s="285"/>
      <c r="J171" s="285"/>
      <c r="K171" s="285"/>
      <c r="L171" s="285"/>
      <c r="M171" s="285"/>
      <c r="N171" s="285"/>
      <c r="O171" s="285"/>
      <c r="P171" s="285"/>
      <c r="S171" s="153"/>
      <c r="T171" s="154"/>
      <c r="X171" s="285"/>
      <c r="Y171" s="285"/>
      <c r="Z171" s="285"/>
      <c r="AA171" s="285"/>
      <c r="AB171" s="285"/>
      <c r="AC171" s="285"/>
      <c r="AD171" s="285"/>
      <c r="AE171" s="285"/>
      <c r="AF171" s="285"/>
      <c r="AG171" s="285"/>
    </row>
    <row r="172" spans="2:33" x14ac:dyDescent="0.35">
      <c r="B172" s="153"/>
      <c r="C172" s="154">
        <f>IF(F172="X",1,0)</f>
        <v>0</v>
      </c>
      <c r="F172" s="150"/>
      <c r="G172" s="285" t="s">
        <v>383</v>
      </c>
      <c r="H172" s="285"/>
      <c r="I172" s="285"/>
      <c r="J172" s="285"/>
      <c r="K172" s="285"/>
      <c r="L172" s="285"/>
      <c r="M172" s="285"/>
      <c r="N172" s="285"/>
      <c r="O172" s="285"/>
      <c r="P172" s="285"/>
      <c r="S172" s="153"/>
      <c r="T172" s="154">
        <f>IF(W172="X",1,0)</f>
        <v>0</v>
      </c>
      <c r="W172" s="150"/>
      <c r="X172" s="285" t="s">
        <v>383</v>
      </c>
      <c r="Y172" s="285"/>
      <c r="Z172" s="285"/>
      <c r="AA172" s="285"/>
      <c r="AB172" s="285"/>
      <c r="AC172" s="285"/>
      <c r="AD172" s="285"/>
      <c r="AE172" s="285"/>
      <c r="AF172" s="285"/>
      <c r="AG172" s="285"/>
    </row>
    <row r="173" spans="2:33" ht="38.25" customHeight="1" x14ac:dyDescent="0.35">
      <c r="B173" s="153"/>
      <c r="C173" s="163"/>
      <c r="G173" s="285"/>
      <c r="H173" s="285"/>
      <c r="I173" s="285"/>
      <c r="J173" s="285"/>
      <c r="K173" s="285"/>
      <c r="L173" s="285"/>
      <c r="M173" s="285"/>
      <c r="N173" s="285"/>
      <c r="O173" s="285"/>
      <c r="P173" s="285"/>
      <c r="S173" s="153"/>
      <c r="T173" s="163"/>
      <c r="X173" s="285"/>
      <c r="Y173" s="285"/>
      <c r="Z173" s="285"/>
      <c r="AA173" s="285"/>
      <c r="AB173" s="285"/>
      <c r="AC173" s="285"/>
      <c r="AD173" s="285"/>
      <c r="AE173" s="285"/>
      <c r="AF173" s="285"/>
      <c r="AG173" s="285"/>
    </row>
    <row r="174" spans="2:33" ht="15" customHeight="1" x14ac:dyDescent="0.35">
      <c r="B174" s="155">
        <v>1</v>
      </c>
      <c r="C174" s="156">
        <f>SUM(C175:C179)</f>
        <v>0</v>
      </c>
      <c r="E174" s="79" t="s">
        <v>384</v>
      </c>
      <c r="S174" s="155">
        <v>1</v>
      </c>
      <c r="T174" s="156">
        <f>SUM(T175:T179)</f>
        <v>0</v>
      </c>
      <c r="V174" s="79" t="s">
        <v>384</v>
      </c>
    </row>
    <row r="175" spans="2:33" x14ac:dyDescent="0.35">
      <c r="B175" s="200"/>
      <c r="C175" s="201">
        <f>IF(F175="X",1,0)</f>
        <v>0</v>
      </c>
      <c r="F175" s="150"/>
      <c r="G175" s="285" t="s">
        <v>385</v>
      </c>
      <c r="H175" s="285"/>
      <c r="I175" s="285"/>
      <c r="J175" s="285"/>
      <c r="K175" s="285"/>
      <c r="L175" s="285"/>
      <c r="M175" s="285"/>
      <c r="N175" s="285"/>
      <c r="O175" s="285"/>
      <c r="P175" s="285"/>
      <c r="S175" s="200"/>
      <c r="T175" s="201">
        <f>IF(W175="X",1,0)</f>
        <v>0</v>
      </c>
      <c r="W175" s="150"/>
      <c r="X175" s="285" t="s">
        <v>385</v>
      </c>
      <c r="Y175" s="285"/>
      <c r="Z175" s="285"/>
      <c r="AA175" s="285"/>
      <c r="AB175" s="285"/>
      <c r="AC175" s="285"/>
      <c r="AD175" s="285"/>
      <c r="AE175" s="285"/>
      <c r="AF175" s="285"/>
      <c r="AG175" s="285"/>
    </row>
    <row r="176" spans="2:33" x14ac:dyDescent="0.35">
      <c r="G176" s="285"/>
      <c r="H176" s="285"/>
      <c r="I176" s="285"/>
      <c r="J176" s="285"/>
      <c r="K176" s="285"/>
      <c r="L176" s="285"/>
      <c r="M176" s="285"/>
      <c r="N176" s="285"/>
      <c r="O176" s="285"/>
      <c r="P176" s="285"/>
      <c r="X176" s="285"/>
      <c r="Y176" s="285"/>
      <c r="Z176" s="285"/>
      <c r="AA176" s="285"/>
      <c r="AB176" s="285"/>
      <c r="AC176" s="285"/>
      <c r="AD176" s="285"/>
      <c r="AE176" s="285"/>
      <c r="AF176" s="285"/>
      <c r="AG176" s="285"/>
    </row>
    <row r="177" spans="2:22" ht="15" customHeight="1" x14ac:dyDescent="0.35">
      <c r="S177" s="79"/>
    </row>
    <row r="179" spans="2:22" ht="15" customHeight="1" x14ac:dyDescent="0.35">
      <c r="S179" s="79"/>
    </row>
    <row r="181" spans="2:22" x14ac:dyDescent="0.35">
      <c r="C181" s="141" t="s">
        <v>2</v>
      </c>
      <c r="T181" s="141" t="s">
        <v>2</v>
      </c>
    </row>
    <row r="182" spans="2:22" x14ac:dyDescent="0.35">
      <c r="C182" s="141" t="s">
        <v>57</v>
      </c>
      <c r="T182" s="141" t="s">
        <v>57</v>
      </c>
    </row>
    <row r="185" spans="2:22" ht="15" customHeight="1" x14ac:dyDescent="0.35">
      <c r="B185" s="79"/>
      <c r="C185" s="79"/>
      <c r="D185" s="79"/>
      <c r="E185" s="79"/>
      <c r="S185" s="79"/>
      <c r="T185" s="79"/>
      <c r="U185" s="79"/>
      <c r="V185" s="79"/>
    </row>
    <row r="188" spans="2:22" ht="15" customHeight="1" x14ac:dyDescent="0.35">
      <c r="B188" s="79"/>
      <c r="C188" s="79"/>
      <c r="D188" s="79"/>
      <c r="E188" s="79"/>
      <c r="S188" s="79"/>
      <c r="T188" s="79"/>
      <c r="U188" s="79"/>
      <c r="V188" s="79"/>
    </row>
    <row r="191" spans="2:22" ht="15" customHeight="1" x14ac:dyDescent="0.35">
      <c r="B191" s="79"/>
      <c r="C191" s="79"/>
      <c r="D191" s="79"/>
      <c r="E191" s="79"/>
      <c r="S191" s="79"/>
      <c r="T191" s="79"/>
      <c r="U191" s="79"/>
      <c r="V191" s="79"/>
    </row>
    <row r="193" s="79" customFormat="1" ht="15" customHeight="1" x14ac:dyDescent="0.35"/>
    <row r="195" s="79" customFormat="1" ht="15" customHeight="1" x14ac:dyDescent="0.35"/>
  </sheetData>
  <sheetProtection selectLockedCells="1"/>
  <mergeCells count="110">
    <mergeCell ref="G172:P173"/>
    <mergeCell ref="G175:P176"/>
    <mergeCell ref="X163:AG164"/>
    <mergeCell ref="X165:AG166"/>
    <mergeCell ref="X167:AG168"/>
    <mergeCell ref="X170:AG171"/>
    <mergeCell ref="X172:AG173"/>
    <mergeCell ref="X175:AG176"/>
    <mergeCell ref="X58:AG59"/>
    <mergeCell ref="X61:AG62"/>
    <mergeCell ref="X63:AG64"/>
    <mergeCell ref="G163:P164"/>
    <mergeCell ref="G170:P171"/>
    <mergeCell ref="G165:P166"/>
    <mergeCell ref="G167:P168"/>
    <mergeCell ref="G58:P59"/>
    <mergeCell ref="G61:P62"/>
    <mergeCell ref="G63:P64"/>
    <mergeCell ref="G119:P120"/>
    <mergeCell ref="X119:AG120"/>
    <mergeCell ref="G141:P142"/>
    <mergeCell ref="G151:P152"/>
    <mergeCell ref="G160:P161"/>
    <mergeCell ref="G155:P155"/>
    <mergeCell ref="G157:P157"/>
    <mergeCell ref="G147:P147"/>
    <mergeCell ref="G149:P149"/>
    <mergeCell ref="X113:AG114"/>
    <mergeCell ref="X116:AG117"/>
    <mergeCell ref="X99:AG100"/>
    <mergeCell ref="X135:AG136"/>
    <mergeCell ref="X160:AG161"/>
    <mergeCell ref="X155:AG155"/>
    <mergeCell ref="X157:AG157"/>
    <mergeCell ref="X101:AG103"/>
    <mergeCell ref="X151:AG152"/>
    <mergeCell ref="X141:AG142"/>
    <mergeCell ref="X147:AG147"/>
    <mergeCell ref="X149:AG149"/>
    <mergeCell ref="G110:P111"/>
    <mergeCell ref="X133:AG133"/>
    <mergeCell ref="G133:P133"/>
    <mergeCell ref="G113:P114"/>
    <mergeCell ref="G123:P124"/>
    <mergeCell ref="G135:P136"/>
    <mergeCell ref="X125:AG126"/>
    <mergeCell ref="X127:AG128"/>
    <mergeCell ref="G105:P105"/>
    <mergeCell ref="G87:P87"/>
    <mergeCell ref="G90:P90"/>
    <mergeCell ref="G79:P80"/>
    <mergeCell ref="G66:P67"/>
    <mergeCell ref="G47:P48"/>
    <mergeCell ref="X71:AG72"/>
    <mergeCell ref="G49:P50"/>
    <mergeCell ref="X49:AG50"/>
    <mergeCell ref="G68:P69"/>
    <mergeCell ref="X87:AG87"/>
    <mergeCell ref="X90:AG90"/>
    <mergeCell ref="X43:AG44"/>
    <mergeCell ref="X45:AG45"/>
    <mergeCell ref="G43:P44"/>
    <mergeCell ref="G45:P45"/>
    <mergeCell ref="X73:AG74"/>
    <mergeCell ref="G73:P74"/>
    <mergeCell ref="G81:P82"/>
    <mergeCell ref="G76:P77"/>
    <mergeCell ref="G84:P85"/>
    <mergeCell ref="X84:AG85"/>
    <mergeCell ref="G56:P57"/>
    <mergeCell ref="X56:AG57"/>
    <mergeCell ref="X66:AG67"/>
    <mergeCell ref="X68:AG69"/>
    <mergeCell ref="G71:P72"/>
    <mergeCell ref="X47:AG48"/>
    <mergeCell ref="X79:AG80"/>
    <mergeCell ref="X76:AG77"/>
    <mergeCell ref="X81:AG82"/>
    <mergeCell ref="E12:P12"/>
    <mergeCell ref="G25:P26"/>
    <mergeCell ref="G18:P18"/>
    <mergeCell ref="G29:P29"/>
    <mergeCell ref="G16:P16"/>
    <mergeCell ref="X41:AG42"/>
    <mergeCell ref="V2:AG2"/>
    <mergeCell ref="V3:AG3"/>
    <mergeCell ref="V11:AG11"/>
    <mergeCell ref="V12:AG12"/>
    <mergeCell ref="Y6:AC6"/>
    <mergeCell ref="Y8:Z8"/>
    <mergeCell ref="X16:AG16"/>
    <mergeCell ref="X18:AG18"/>
    <mergeCell ref="X25:AG26"/>
    <mergeCell ref="X29:AG29"/>
    <mergeCell ref="E2:P2"/>
    <mergeCell ref="E3:P3"/>
    <mergeCell ref="H6:L6"/>
    <mergeCell ref="H8:I8"/>
    <mergeCell ref="E11:P11"/>
    <mergeCell ref="G41:P42"/>
    <mergeCell ref="G107:P108"/>
    <mergeCell ref="X105:AG105"/>
    <mergeCell ref="X107:AG108"/>
    <mergeCell ref="X123:AG124"/>
    <mergeCell ref="G125:P126"/>
    <mergeCell ref="G116:P117"/>
    <mergeCell ref="G127:P128"/>
    <mergeCell ref="G101:P103"/>
    <mergeCell ref="G99:P100"/>
    <mergeCell ref="X110:AG111"/>
  </mergeCells>
  <conditionalFormatting sqref="F76">
    <cfRule type="expression" dxfId="21" priority="27">
      <formula>$F$76="N/A"</formula>
    </cfRule>
  </conditionalFormatting>
  <conditionalFormatting sqref="F84">
    <cfRule type="expression" dxfId="20" priority="26">
      <formula>$F$84="N/A"</formula>
    </cfRule>
  </conditionalFormatting>
  <conditionalFormatting sqref="F87">
    <cfRule type="expression" dxfId="19" priority="28">
      <formula>$F$87="N/A"</formula>
    </cfRule>
  </conditionalFormatting>
  <conditionalFormatting sqref="F107">
    <cfRule type="expression" dxfId="18" priority="18">
      <formula>$F$107="N/A"</formula>
    </cfRule>
  </conditionalFormatting>
  <conditionalFormatting sqref="F110">
    <cfRule type="expression" dxfId="17" priority="17">
      <formula>$F$110="N/A"</formula>
    </cfRule>
  </conditionalFormatting>
  <conditionalFormatting sqref="F113">
    <cfRule type="expression" dxfId="16" priority="16">
      <formula>$F$113="N/A"</formula>
    </cfRule>
  </conditionalFormatting>
  <conditionalFormatting sqref="F116">
    <cfRule type="expression" dxfId="15" priority="15">
      <formula>$F$116="N/A"</formula>
    </cfRule>
  </conditionalFormatting>
  <conditionalFormatting sqref="F119">
    <cfRule type="expression" dxfId="14" priority="3">
      <formula>$F$119="N/A"</formula>
    </cfRule>
    <cfRule type="expression" dxfId="13" priority="5">
      <formula>$F$116="N/A"</formula>
    </cfRule>
  </conditionalFormatting>
  <conditionalFormatting sqref="F135">
    <cfRule type="expression" dxfId="12" priority="20">
      <formula>$F$135="N/A"</formula>
    </cfRule>
  </conditionalFormatting>
  <conditionalFormatting sqref="F151">
    <cfRule type="expression" dxfId="11" priority="22">
      <formula>$F$151="N/A"</formula>
    </cfRule>
  </conditionalFormatting>
  <conditionalFormatting sqref="W76">
    <cfRule type="expression" dxfId="10" priority="25">
      <formula>$W$76="N/A"</formula>
    </cfRule>
  </conditionalFormatting>
  <conditionalFormatting sqref="W84">
    <cfRule type="expression" dxfId="9" priority="24">
      <formula>$W$84="N/A"</formula>
    </cfRule>
  </conditionalFormatting>
  <conditionalFormatting sqref="W87">
    <cfRule type="expression" dxfId="8" priority="23">
      <formula>$W$87="N/A"</formula>
    </cfRule>
  </conditionalFormatting>
  <conditionalFormatting sqref="W107">
    <cfRule type="expression" dxfId="7" priority="10">
      <formula>$W$107="N/A"</formula>
    </cfRule>
  </conditionalFormatting>
  <conditionalFormatting sqref="W110">
    <cfRule type="expression" dxfId="6" priority="7">
      <formula>$W$110="N/A"</formula>
    </cfRule>
  </conditionalFormatting>
  <conditionalFormatting sqref="W113">
    <cfRule type="expression" dxfId="5" priority="8">
      <formula>$W$113="N/A"</formula>
    </cfRule>
  </conditionalFormatting>
  <conditionalFormatting sqref="W116">
    <cfRule type="expression" dxfId="4" priority="6">
      <formula>$W$116="N/A"</formula>
    </cfRule>
  </conditionalFormatting>
  <conditionalFormatting sqref="W119">
    <cfRule type="expression" dxfId="3" priority="2">
      <formula>$W$119="N/A"</formula>
    </cfRule>
    <cfRule type="expression" dxfId="2" priority="4">
      <formula>$F$116="N/A"</formula>
    </cfRule>
  </conditionalFormatting>
  <conditionalFormatting sqref="W135">
    <cfRule type="expression" dxfId="1" priority="1">
      <formula>$F$135="N/A"</formula>
    </cfRule>
  </conditionalFormatting>
  <conditionalFormatting sqref="W151">
    <cfRule type="expression" dxfId="0" priority="21">
      <formula>$W$151="N/A"</formula>
    </cfRule>
  </conditionalFormatting>
  <dataValidations count="8">
    <dataValidation showInputMessage="1" showErrorMessage="1" sqref="H8:I8 F37 W46 F27 Y8:Z8 W50:W52 F54 W27 F46 W37 F50:F52 W54" xr:uid="{B2FB768B-3167-4E2C-8556-0F474C51FA36}"/>
    <dataValidation type="list" showInputMessage="1" showErrorMessage="1" sqref="F139 F175 F172 F167 F165 F170 F163 F58 F105 F47 F63 F99 F90 F61 F149 F92 F41 F43 F45 F49 F125 F123 F23 F29:F30 F16 F147 F56 F81 F133 F157 F155 F101 F127 F34:F36 F73 F71 F68 F21 F66 F141 F79 F26 F18 F160 W175 W172 W167 W165 W170 W163 W133 W123 W127 W56 W58 W63 W23 W29:W30 W16 W147 W157 W155 W101 W61 W73 W71 W68 W43 W21 W66 W141 W79 W26 W18 W34:W36 W160 W99 W105 W92 W81 W90 W125 W139 W47 W149 W49 W41 W45" xr:uid="{762EA2EA-567C-4ACA-ABDA-962C8144106A}">
      <formula1>C$169:C$181</formula1>
    </dataValidation>
    <dataValidation type="list" showInputMessage="1" showErrorMessage="1" sqref="G93 X93" xr:uid="{86954C7F-FB6F-41B5-9E7B-16C1A6946EC9}">
      <formula1>C$169:C$181</formula1>
    </dataValidation>
    <dataValidation type="list" allowBlank="1" showInputMessage="1" showErrorMessage="1" sqref="F117:F118 F121 W117:W118 W120:W121" xr:uid="{90CFCFA1-C498-477C-B00D-E8229D34CE54}">
      <formula1>$C$181:$C$182</formula1>
    </dataValidation>
    <dataValidation type="list" showInputMessage="1" showErrorMessage="1" sqref="F53 W53" xr:uid="{8EB2488A-2D80-4F5A-95B4-1B61A3F40173}">
      <formula1>$C$169:$C$181</formula1>
    </dataValidation>
    <dataValidation type="list" showInputMessage="1" showErrorMessage="1" sqref="F151 W135 F116 F135 F107 F110 F113 F119 W119" xr:uid="{F915B2CA-4CFB-4E8F-93BB-BC0CA690BD21}">
      <formula1>$C$169:$C$182</formula1>
    </dataValidation>
    <dataValidation type="list" allowBlank="1" showInputMessage="1" showErrorMessage="1" sqref="F87 F76 F84" xr:uid="{684B906F-C547-4FF2-8317-903D7B12A1F3}">
      <formula1>$C$169:$C$182</formula1>
    </dataValidation>
    <dataValidation type="list" showInputMessage="1" showErrorMessage="1" sqref="W76 W151 W87 W84 W107 W110 W113 W116" xr:uid="{87C79C14-DE08-40F7-BAEB-5A297A2527C6}">
      <formula1>$T$169:$T$182</formula1>
    </dataValidation>
  </dataValidations>
  <pageMargins left="0.7" right="0.7" top="0.75" bottom="0.75" header="0.3" footer="0.3"/>
  <pageSetup scale="63" fitToWidth="2" fitToHeight="3" orientation="portrait" r:id="rId1"/>
  <headerFooter>
    <oddFooter>&amp;CTab: &amp;A&amp;RPrint Date: &amp;D</oddFooter>
  </headerFooter>
  <rowBreaks count="9" manualBreakCount="9">
    <brk id="37" max="16383" man="1"/>
    <brk id="94" min="21" max="32" man="1"/>
    <brk id="94" min="4" max="15" man="1"/>
    <brk id="129" min="4" max="15" man="1"/>
    <brk id="129" min="21" max="32" man="1"/>
    <brk id="143" min="21" max="32" man="1"/>
    <brk id="143" min="4" max="15" man="1"/>
    <brk id="163" min="4" max="15" man="1"/>
    <brk id="163" min="21" max="32" man="1"/>
  </rowBreaks>
  <colBreaks count="2" manualBreakCount="2">
    <brk id="16" max="1048575" man="1"/>
    <brk id="1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3"/>
  <dimension ref="B1:AB52"/>
  <sheetViews>
    <sheetView showGridLines="0" view="pageBreakPreview" zoomScaleNormal="100" zoomScaleSheetLayoutView="100" workbookViewId="0">
      <selection activeCell="D17" sqref="D17:M17"/>
    </sheetView>
  </sheetViews>
  <sheetFormatPr defaultColWidth="9.1796875" defaultRowHeight="15.5" x14ac:dyDescent="0.35"/>
  <cols>
    <col min="1" max="1" width="3.54296875" style="1" customWidth="1"/>
    <col min="2" max="3" width="4.81640625" style="1" customWidth="1"/>
    <col min="4" max="13" width="12.453125" style="1" customWidth="1"/>
    <col min="14" max="14" width="18.453125" style="21" hidden="1" customWidth="1"/>
    <col min="15" max="15" width="3.54296875" style="1" customWidth="1"/>
    <col min="16" max="17" width="4.81640625" style="1" customWidth="1"/>
    <col min="18" max="27" width="12.453125" style="1" customWidth="1"/>
    <col min="28" max="28" width="18.453125" style="21" hidden="1" customWidth="1"/>
    <col min="29" max="16384" width="9.1796875" style="1"/>
  </cols>
  <sheetData>
    <row r="1" spans="2:28" x14ac:dyDescent="0.35">
      <c r="O1" s="31"/>
    </row>
    <row r="2" spans="2:28" x14ac:dyDescent="0.35">
      <c r="B2" s="273" t="s">
        <v>34</v>
      </c>
      <c r="C2" s="273"/>
      <c r="D2" s="273"/>
      <c r="E2" s="273"/>
      <c r="F2" s="273"/>
      <c r="G2" s="273"/>
      <c r="H2" s="273"/>
      <c r="I2" s="273"/>
      <c r="J2" s="273"/>
      <c r="K2" s="273"/>
      <c r="L2" s="273"/>
      <c r="M2" s="273"/>
      <c r="N2" s="30"/>
      <c r="O2" s="31"/>
      <c r="P2" s="273" t="s">
        <v>34</v>
      </c>
      <c r="Q2" s="273"/>
      <c r="R2" s="273"/>
      <c r="S2" s="273"/>
      <c r="T2" s="273"/>
      <c r="U2" s="273"/>
      <c r="V2" s="273"/>
      <c r="W2" s="273"/>
      <c r="X2" s="273"/>
      <c r="Y2" s="273"/>
      <c r="Z2" s="273"/>
      <c r="AA2" s="273"/>
      <c r="AB2" s="30"/>
    </row>
    <row r="3" spans="2:28" ht="16" thickBot="1" x14ac:dyDescent="0.4">
      <c r="B3" s="274" t="s">
        <v>26</v>
      </c>
      <c r="C3" s="274"/>
      <c r="D3" s="274"/>
      <c r="E3" s="274"/>
      <c r="F3" s="274"/>
      <c r="G3" s="274"/>
      <c r="H3" s="274"/>
      <c r="I3" s="274"/>
      <c r="J3" s="274"/>
      <c r="K3" s="274"/>
      <c r="L3" s="274"/>
      <c r="M3" s="274"/>
      <c r="N3" s="30"/>
      <c r="O3" s="31"/>
      <c r="P3" s="274" t="s">
        <v>27</v>
      </c>
      <c r="Q3" s="274"/>
      <c r="R3" s="274"/>
      <c r="S3" s="274"/>
      <c r="T3" s="274"/>
      <c r="U3" s="274"/>
      <c r="V3" s="274"/>
      <c r="W3" s="274"/>
      <c r="X3" s="274"/>
      <c r="Y3" s="274"/>
      <c r="Z3" s="274"/>
      <c r="AA3" s="274"/>
      <c r="AB3" s="30"/>
    </row>
    <row r="4" spans="2:28" x14ac:dyDescent="0.35">
      <c r="B4" s="2"/>
      <c r="C4" s="2"/>
      <c r="D4" s="2"/>
      <c r="E4" s="2"/>
      <c r="F4" s="2"/>
      <c r="G4" s="2"/>
      <c r="H4" s="2"/>
      <c r="I4" s="2"/>
      <c r="K4" s="2"/>
      <c r="L4" s="2"/>
      <c r="M4" s="2"/>
      <c r="O4" s="31"/>
      <c r="P4" s="2"/>
      <c r="Q4" s="2"/>
      <c r="R4" s="2"/>
      <c r="S4" s="2"/>
      <c r="T4" s="2"/>
      <c r="U4" s="2"/>
      <c r="V4" s="2"/>
      <c r="W4" s="2"/>
      <c r="Y4" s="2"/>
      <c r="Z4" s="2"/>
      <c r="AA4" s="2"/>
    </row>
    <row r="5" spans="2:28" x14ac:dyDescent="0.35">
      <c r="D5" s="34" t="s">
        <v>0</v>
      </c>
      <c r="E5" s="14" t="str">
        <f>IF('Scoring Summary'!E5="","",'Scoring Summary'!E5)</f>
        <v/>
      </c>
      <c r="F5" s="52"/>
      <c r="G5" s="52"/>
      <c r="H5" s="52"/>
      <c r="I5" s="52"/>
      <c r="K5" s="52"/>
      <c r="L5" s="52"/>
      <c r="N5" s="30" t="s">
        <v>36</v>
      </c>
      <c r="O5" s="31"/>
      <c r="R5" s="34" t="s">
        <v>0</v>
      </c>
      <c r="S5" s="14" t="str">
        <f>IF('Scoring Summary'!E5="","",'Scoring Summary'!E5)</f>
        <v/>
      </c>
      <c r="T5" s="52"/>
      <c r="U5" s="52"/>
      <c r="V5" s="52"/>
      <c r="W5" s="52"/>
      <c r="Y5" s="52"/>
      <c r="Z5" s="52"/>
      <c r="AB5" s="30" t="s">
        <v>36</v>
      </c>
    </row>
    <row r="6" spans="2:28" x14ac:dyDescent="0.35">
      <c r="D6" s="34" t="s">
        <v>1</v>
      </c>
      <c r="E6" s="299" t="str">
        <f>IF('Scoring Summary'!E6="","",'Scoring Summary'!E6)</f>
        <v/>
      </c>
      <c r="F6" s="300"/>
      <c r="G6" s="300"/>
      <c r="H6" s="300"/>
      <c r="I6" s="301"/>
      <c r="K6" s="52"/>
      <c r="L6" s="52"/>
      <c r="N6" s="114">
        <v>1000</v>
      </c>
      <c r="O6" s="31"/>
      <c r="R6" s="34" t="s">
        <v>1</v>
      </c>
      <c r="S6" s="299" t="str">
        <f>IF('Scoring Summary'!E6="","",'Scoring Summary'!E6)</f>
        <v/>
      </c>
      <c r="T6" s="300"/>
      <c r="U6" s="300"/>
      <c r="V6" s="300"/>
      <c r="W6" s="301"/>
      <c r="Y6" s="52"/>
      <c r="Z6" s="52"/>
      <c r="AB6" s="114">
        <v>1000</v>
      </c>
    </row>
    <row r="7" spans="2:28" x14ac:dyDescent="0.35">
      <c r="D7" s="34"/>
      <c r="E7" s="17"/>
      <c r="F7" s="17"/>
      <c r="G7" s="52"/>
      <c r="H7" s="52"/>
      <c r="I7" s="52"/>
      <c r="K7" s="52"/>
      <c r="L7" s="52"/>
      <c r="O7" s="31"/>
      <c r="R7" s="34"/>
      <c r="S7" s="17"/>
      <c r="T7" s="17"/>
      <c r="U7" s="52"/>
      <c r="V7" s="52"/>
      <c r="W7" s="52"/>
      <c r="Y7" s="52"/>
      <c r="Z7" s="52"/>
    </row>
    <row r="8" spans="2:28" x14ac:dyDescent="0.35">
      <c r="D8" s="34" t="s">
        <v>21</v>
      </c>
      <c r="E8" s="298" t="str">
        <f>IF('Scoring Summary'!E8="","",'Scoring Summary'!E8)</f>
        <v>HOME-ARP Non-Congregate Shelter</v>
      </c>
      <c r="F8" s="298"/>
      <c r="G8" s="298"/>
      <c r="H8" s="52"/>
      <c r="I8" s="52"/>
      <c r="K8" s="52"/>
      <c r="L8" s="52"/>
      <c r="O8" s="31"/>
      <c r="R8" s="34" t="s">
        <v>21</v>
      </c>
      <c r="S8" s="298" t="str">
        <f>IF('Scoring Summary'!E8="","",'Scoring Summary'!E8)</f>
        <v>HOME-ARP Non-Congregate Shelter</v>
      </c>
      <c r="T8" s="298"/>
      <c r="U8" s="298"/>
      <c r="V8" s="52"/>
      <c r="W8" s="52"/>
      <c r="Y8" s="52"/>
      <c r="Z8" s="52"/>
    </row>
    <row r="9" spans="2:28" x14ac:dyDescent="0.35">
      <c r="H9" s="52"/>
      <c r="I9" s="52"/>
      <c r="K9" s="52"/>
      <c r="L9" s="52"/>
      <c r="M9" s="52"/>
      <c r="O9" s="31"/>
      <c r="V9" s="52"/>
      <c r="W9" s="52"/>
      <c r="Y9" s="52"/>
      <c r="Z9" s="52"/>
      <c r="AA9" s="52"/>
    </row>
    <row r="10" spans="2:28" ht="16" thickBot="1" x14ac:dyDescent="0.4">
      <c r="B10" s="3"/>
      <c r="C10" s="3"/>
      <c r="D10" s="3"/>
      <c r="E10" s="3"/>
      <c r="F10" s="3"/>
      <c r="G10" s="3"/>
      <c r="H10" s="3"/>
      <c r="I10" s="3"/>
      <c r="J10" s="3"/>
      <c r="K10" s="3"/>
      <c r="L10" s="3"/>
      <c r="M10" s="3"/>
      <c r="O10" s="31"/>
      <c r="P10" s="3"/>
      <c r="Q10" s="3"/>
      <c r="R10" s="3"/>
      <c r="S10" s="3"/>
      <c r="T10" s="3"/>
      <c r="U10" s="3"/>
      <c r="V10" s="3"/>
      <c r="W10" s="3"/>
      <c r="X10" s="3"/>
      <c r="Y10" s="3"/>
      <c r="Z10" s="3"/>
      <c r="AA10" s="3"/>
    </row>
    <row r="11" spans="2:28" x14ac:dyDescent="0.35">
      <c r="O11" s="31"/>
    </row>
    <row r="12" spans="2:28" ht="42" customHeight="1" x14ac:dyDescent="0.35">
      <c r="B12" s="287" t="s">
        <v>453</v>
      </c>
      <c r="C12" s="287"/>
      <c r="D12" s="287"/>
      <c r="E12" s="287"/>
      <c r="F12" s="287"/>
      <c r="G12" s="287"/>
      <c r="H12" s="287"/>
      <c r="I12" s="287"/>
      <c r="J12" s="287"/>
      <c r="K12" s="287"/>
      <c r="L12" s="287"/>
      <c r="M12" s="287"/>
      <c r="O12" s="31"/>
      <c r="P12" s="287" t="s">
        <v>453</v>
      </c>
      <c r="Q12" s="287"/>
      <c r="R12" s="287"/>
      <c r="S12" s="287"/>
      <c r="T12" s="287"/>
      <c r="U12" s="287"/>
      <c r="V12" s="287"/>
      <c r="W12" s="287"/>
      <c r="X12" s="287"/>
      <c r="Y12" s="287"/>
      <c r="Z12" s="287"/>
      <c r="AA12" s="287"/>
    </row>
    <row r="13" spans="2:28" ht="16" thickBot="1" x14ac:dyDescent="0.4">
      <c r="B13" s="3"/>
      <c r="C13" s="3"/>
      <c r="D13" s="3"/>
      <c r="E13" s="3"/>
      <c r="F13" s="3"/>
      <c r="G13" s="3"/>
      <c r="H13" s="3"/>
      <c r="I13" s="3"/>
      <c r="J13" s="3"/>
      <c r="K13" s="3"/>
      <c r="L13" s="3"/>
      <c r="M13" s="3"/>
      <c r="O13" s="31"/>
      <c r="P13" s="3"/>
      <c r="Q13" s="3"/>
      <c r="R13" s="3"/>
      <c r="S13" s="3"/>
      <c r="T13" s="3"/>
      <c r="U13" s="3"/>
      <c r="V13" s="3"/>
      <c r="W13" s="3"/>
      <c r="X13" s="3"/>
      <c r="Y13" s="3"/>
      <c r="Z13" s="3"/>
      <c r="AA13" s="3"/>
    </row>
    <row r="14" spans="2:28" x14ac:dyDescent="0.35">
      <c r="O14" s="31"/>
    </row>
    <row r="15" spans="2:28" x14ac:dyDescent="0.35">
      <c r="O15" s="31"/>
    </row>
    <row r="16" spans="2:28" ht="15.75" customHeight="1" x14ac:dyDescent="0.35">
      <c r="C16" s="8" t="s">
        <v>495</v>
      </c>
      <c r="O16" s="31"/>
      <c r="Q16" s="8" t="s">
        <v>495</v>
      </c>
    </row>
    <row r="17" spans="3:28" ht="91.5" customHeight="1" x14ac:dyDescent="0.35">
      <c r="D17" s="295"/>
      <c r="E17" s="296"/>
      <c r="F17" s="296"/>
      <c r="G17" s="296"/>
      <c r="H17" s="296"/>
      <c r="I17" s="296"/>
      <c r="J17" s="296"/>
      <c r="K17" s="296"/>
      <c r="L17" s="296"/>
      <c r="M17" s="297"/>
      <c r="O17" s="31"/>
      <c r="R17" s="295"/>
      <c r="S17" s="296"/>
      <c r="T17" s="296"/>
      <c r="U17" s="296"/>
      <c r="V17" s="296"/>
      <c r="W17" s="296"/>
      <c r="X17" s="296"/>
      <c r="Y17" s="296"/>
      <c r="Z17" s="296"/>
      <c r="AA17" s="297"/>
    </row>
    <row r="18" spans="3:28" s="41" customFormat="1" ht="15" customHeight="1" x14ac:dyDescent="0.35">
      <c r="D18" s="41" t="s">
        <v>35</v>
      </c>
      <c r="F18" s="41">
        <f>N$6-LEN(D17)</f>
        <v>1000</v>
      </c>
      <c r="N18" s="42"/>
      <c r="O18" s="43"/>
      <c r="R18" s="41" t="s">
        <v>35</v>
      </c>
      <c r="T18" s="41">
        <f>AB$6-LEN(R17)</f>
        <v>1000</v>
      </c>
      <c r="AB18" s="42"/>
    </row>
    <row r="19" spans="3:28" s="41" customFormat="1" ht="15" customHeight="1" x14ac:dyDescent="0.35">
      <c r="N19" s="42"/>
      <c r="O19" s="43"/>
      <c r="AB19" s="42"/>
    </row>
    <row r="20" spans="3:28" ht="15.75" customHeight="1" x14ac:dyDescent="0.35">
      <c r="C20" s="8" t="s">
        <v>496</v>
      </c>
      <c r="O20" s="31"/>
      <c r="Q20" s="8" t="s">
        <v>496</v>
      </c>
    </row>
    <row r="21" spans="3:28" ht="90.75" customHeight="1" x14ac:dyDescent="0.35">
      <c r="D21" s="295"/>
      <c r="E21" s="296"/>
      <c r="F21" s="296"/>
      <c r="G21" s="296"/>
      <c r="H21" s="296"/>
      <c r="I21" s="296"/>
      <c r="J21" s="296"/>
      <c r="K21" s="296"/>
      <c r="L21" s="296"/>
      <c r="M21" s="297"/>
      <c r="O21" s="31"/>
      <c r="R21" s="295"/>
      <c r="S21" s="296"/>
      <c r="T21" s="296"/>
      <c r="U21" s="296"/>
      <c r="V21" s="296"/>
      <c r="W21" s="296"/>
      <c r="X21" s="296"/>
      <c r="Y21" s="296"/>
      <c r="Z21" s="296"/>
      <c r="AA21" s="297"/>
    </row>
    <row r="22" spans="3:28" s="41" customFormat="1" ht="15" customHeight="1" x14ac:dyDescent="0.35">
      <c r="D22" s="41" t="s">
        <v>35</v>
      </c>
      <c r="F22" s="41">
        <f>N$6-LEN(D21)</f>
        <v>1000</v>
      </c>
      <c r="N22" s="42"/>
      <c r="O22" s="43"/>
      <c r="R22" s="41" t="s">
        <v>35</v>
      </c>
      <c r="T22" s="41">
        <f>AB$6-LEN(R21)</f>
        <v>1000</v>
      </c>
      <c r="AB22" s="42"/>
    </row>
    <row r="23" spans="3:28" x14ac:dyDescent="0.35">
      <c r="O23" s="31"/>
    </row>
    <row r="24" spans="3:28" ht="15.75" customHeight="1" x14ac:dyDescent="0.35">
      <c r="C24" s="8" t="s">
        <v>497</v>
      </c>
      <c r="O24" s="31"/>
      <c r="Q24" s="8" t="s">
        <v>497</v>
      </c>
    </row>
    <row r="25" spans="3:28" ht="90" customHeight="1" x14ac:dyDescent="0.35">
      <c r="D25" s="295"/>
      <c r="E25" s="296"/>
      <c r="F25" s="296"/>
      <c r="G25" s="296"/>
      <c r="H25" s="296"/>
      <c r="I25" s="296"/>
      <c r="J25" s="296"/>
      <c r="K25" s="296"/>
      <c r="L25" s="296"/>
      <c r="M25" s="297"/>
      <c r="O25" s="31"/>
      <c r="R25" s="295"/>
      <c r="S25" s="296"/>
      <c r="T25" s="296"/>
      <c r="U25" s="296"/>
      <c r="V25" s="296"/>
      <c r="W25" s="296"/>
      <c r="X25" s="296"/>
      <c r="Y25" s="296"/>
      <c r="Z25" s="296"/>
      <c r="AA25" s="297"/>
    </row>
    <row r="26" spans="3:28" s="41" customFormat="1" ht="15" customHeight="1" x14ac:dyDescent="0.35">
      <c r="D26" s="41" t="s">
        <v>35</v>
      </c>
      <c r="F26" s="41">
        <f>N$6-LEN(D25)</f>
        <v>1000</v>
      </c>
      <c r="N26" s="42"/>
      <c r="O26" s="43"/>
      <c r="R26" s="41" t="s">
        <v>35</v>
      </c>
      <c r="T26" s="41">
        <f>AB$6-LEN(R25)</f>
        <v>1000</v>
      </c>
      <c r="AB26" s="42"/>
    </row>
    <row r="27" spans="3:28" s="7" customFormat="1" ht="15" customHeight="1" x14ac:dyDescent="0.35">
      <c r="N27" s="22"/>
      <c r="O27" s="32"/>
      <c r="AB27" s="22"/>
    </row>
    <row r="28" spans="3:28" x14ac:dyDescent="0.35">
      <c r="O28" s="31"/>
    </row>
    <row r="29" spans="3:28" ht="15.75" customHeight="1" x14ac:dyDescent="0.35">
      <c r="C29" s="8" t="s">
        <v>498</v>
      </c>
      <c r="O29" s="31"/>
      <c r="Q29" s="8" t="s">
        <v>498</v>
      </c>
    </row>
    <row r="30" spans="3:28" ht="91.5" customHeight="1" x14ac:dyDescent="0.35">
      <c r="D30" s="295"/>
      <c r="E30" s="296"/>
      <c r="F30" s="296"/>
      <c r="G30" s="296"/>
      <c r="H30" s="296"/>
      <c r="I30" s="296"/>
      <c r="J30" s="296"/>
      <c r="K30" s="296"/>
      <c r="L30" s="296"/>
      <c r="M30" s="297"/>
      <c r="O30" s="31"/>
      <c r="R30" s="295"/>
      <c r="S30" s="296"/>
      <c r="T30" s="296"/>
      <c r="U30" s="296"/>
      <c r="V30" s="296"/>
      <c r="W30" s="296"/>
      <c r="X30" s="296"/>
      <c r="Y30" s="296"/>
      <c r="Z30" s="296"/>
      <c r="AA30" s="297"/>
    </row>
    <row r="31" spans="3:28" s="41" customFormat="1" ht="15" customHeight="1" x14ac:dyDescent="0.35">
      <c r="D31" s="41" t="s">
        <v>35</v>
      </c>
      <c r="F31" s="41">
        <f>N$6-LEN(D30)</f>
        <v>1000</v>
      </c>
      <c r="N31" s="42"/>
      <c r="O31" s="43"/>
      <c r="R31" s="41" t="s">
        <v>35</v>
      </c>
      <c r="T31" s="41">
        <f>AB$6-LEN(R30)</f>
        <v>1000</v>
      </c>
      <c r="AB31" s="42"/>
    </row>
    <row r="32" spans="3:28" s="7" customFormat="1" ht="15" customHeight="1" x14ac:dyDescent="0.35">
      <c r="N32" s="22"/>
      <c r="O32" s="32"/>
      <c r="AB32" s="22"/>
    </row>
    <row r="33" spans="3:28" ht="15.75" customHeight="1" x14ac:dyDescent="0.35">
      <c r="C33" s="8" t="s">
        <v>499</v>
      </c>
      <c r="O33" s="31"/>
      <c r="Q33" s="8" t="s">
        <v>499</v>
      </c>
    </row>
    <row r="34" spans="3:28" ht="90" customHeight="1" x14ac:dyDescent="0.35">
      <c r="D34" s="295"/>
      <c r="E34" s="296"/>
      <c r="F34" s="296"/>
      <c r="G34" s="296"/>
      <c r="H34" s="296"/>
      <c r="I34" s="296"/>
      <c r="J34" s="296"/>
      <c r="K34" s="296"/>
      <c r="L34" s="296"/>
      <c r="M34" s="297"/>
      <c r="O34" s="31"/>
      <c r="R34" s="295"/>
      <c r="S34" s="296"/>
      <c r="T34" s="296"/>
      <c r="U34" s="296"/>
      <c r="V34" s="296"/>
      <c r="W34" s="296"/>
      <c r="X34" s="296"/>
      <c r="Y34" s="296"/>
      <c r="Z34" s="296"/>
      <c r="AA34" s="297"/>
    </row>
    <row r="35" spans="3:28" s="41" customFormat="1" ht="15" customHeight="1" x14ac:dyDescent="0.35">
      <c r="D35" s="41" t="s">
        <v>35</v>
      </c>
      <c r="F35" s="41">
        <f>N$6-LEN(D34)</f>
        <v>1000</v>
      </c>
      <c r="N35" s="42"/>
      <c r="O35" s="43"/>
      <c r="R35" s="41" t="s">
        <v>35</v>
      </c>
      <c r="T35" s="41">
        <f>AB$6-LEN(R34)</f>
        <v>1000</v>
      </c>
      <c r="AB35" s="42"/>
    </row>
    <row r="36" spans="3:28" x14ac:dyDescent="0.35">
      <c r="O36" s="31"/>
    </row>
    <row r="37" spans="3:28" ht="15.75" customHeight="1" x14ac:dyDescent="0.35">
      <c r="C37" s="8" t="s">
        <v>500</v>
      </c>
      <c r="O37" s="31"/>
      <c r="Q37" s="8" t="s">
        <v>500</v>
      </c>
    </row>
    <row r="38" spans="3:28" ht="90.75" customHeight="1" x14ac:dyDescent="0.35">
      <c r="D38" s="295"/>
      <c r="E38" s="296"/>
      <c r="F38" s="296"/>
      <c r="G38" s="296"/>
      <c r="H38" s="296"/>
      <c r="I38" s="296"/>
      <c r="J38" s="296"/>
      <c r="K38" s="296"/>
      <c r="L38" s="296"/>
      <c r="M38" s="297"/>
      <c r="O38" s="31"/>
      <c r="R38" s="295"/>
      <c r="S38" s="296"/>
      <c r="T38" s="296"/>
      <c r="U38" s="296"/>
      <c r="V38" s="296"/>
      <c r="W38" s="296"/>
      <c r="X38" s="296"/>
      <c r="Y38" s="296"/>
      <c r="Z38" s="296"/>
      <c r="AA38" s="297"/>
    </row>
    <row r="39" spans="3:28" s="41" customFormat="1" ht="15" customHeight="1" x14ac:dyDescent="0.35">
      <c r="D39" s="41" t="s">
        <v>35</v>
      </c>
      <c r="F39" s="41">
        <f>N$6-LEN(D38)</f>
        <v>1000</v>
      </c>
      <c r="N39" s="42"/>
      <c r="O39" s="43"/>
      <c r="R39" s="41" t="s">
        <v>35</v>
      </c>
      <c r="T39" s="41">
        <f>AB$6-LEN(R38)</f>
        <v>1000</v>
      </c>
      <c r="AB39" s="42"/>
    </row>
    <row r="40" spans="3:28" s="7" customFormat="1" ht="15" customHeight="1" x14ac:dyDescent="0.35">
      <c r="N40" s="22"/>
      <c r="O40" s="32"/>
      <c r="AB40" s="22"/>
    </row>
    <row r="41" spans="3:28" ht="15.75" customHeight="1" x14ac:dyDescent="0.35">
      <c r="C41" s="8" t="s">
        <v>501</v>
      </c>
      <c r="O41" s="31"/>
      <c r="Q41" s="8" t="s">
        <v>501</v>
      </c>
    </row>
    <row r="42" spans="3:28" ht="89.25" customHeight="1" x14ac:dyDescent="0.35">
      <c r="D42" s="295"/>
      <c r="E42" s="296"/>
      <c r="F42" s="296"/>
      <c r="G42" s="296"/>
      <c r="H42" s="296"/>
      <c r="I42" s="296"/>
      <c r="J42" s="296"/>
      <c r="K42" s="296"/>
      <c r="L42" s="296"/>
      <c r="M42" s="297"/>
      <c r="O42" s="31"/>
      <c r="R42" s="295"/>
      <c r="S42" s="296"/>
      <c r="T42" s="296"/>
      <c r="U42" s="296"/>
      <c r="V42" s="296"/>
      <c r="W42" s="296"/>
      <c r="X42" s="296"/>
      <c r="Y42" s="296"/>
      <c r="Z42" s="296"/>
      <c r="AA42" s="297"/>
    </row>
    <row r="43" spans="3:28" s="41" customFormat="1" ht="15" customHeight="1" x14ac:dyDescent="0.35">
      <c r="D43" s="41" t="s">
        <v>35</v>
      </c>
      <c r="F43" s="41">
        <f>N$6-LEN(D42)</f>
        <v>1000</v>
      </c>
      <c r="N43" s="42"/>
      <c r="O43" s="43"/>
      <c r="R43" s="41" t="s">
        <v>35</v>
      </c>
      <c r="T43" s="41">
        <f>AB$6-LEN(R42)</f>
        <v>1000</v>
      </c>
      <c r="AB43" s="42"/>
    </row>
    <row r="44" spans="3:28" x14ac:dyDescent="0.35">
      <c r="O44" s="31"/>
    </row>
    <row r="45" spans="3:28" ht="15.75" customHeight="1" x14ac:dyDescent="0.35">
      <c r="C45" s="8" t="s">
        <v>502</v>
      </c>
      <c r="O45" s="31"/>
      <c r="Q45" s="8" t="s">
        <v>502</v>
      </c>
    </row>
    <row r="46" spans="3:28" ht="90" customHeight="1" x14ac:dyDescent="0.35">
      <c r="D46" s="295"/>
      <c r="E46" s="296"/>
      <c r="F46" s="296"/>
      <c r="G46" s="296"/>
      <c r="H46" s="296"/>
      <c r="I46" s="296"/>
      <c r="J46" s="296"/>
      <c r="K46" s="296"/>
      <c r="L46" s="296"/>
      <c r="M46" s="297"/>
      <c r="O46" s="31"/>
      <c r="R46" s="295"/>
      <c r="S46" s="296"/>
      <c r="T46" s="296"/>
      <c r="U46" s="296"/>
      <c r="V46" s="296"/>
      <c r="W46" s="296"/>
      <c r="X46" s="296"/>
      <c r="Y46" s="296"/>
      <c r="Z46" s="296"/>
      <c r="AA46" s="297"/>
    </row>
    <row r="47" spans="3:28" s="41" customFormat="1" ht="15" customHeight="1" x14ac:dyDescent="0.35">
      <c r="D47" s="41" t="s">
        <v>35</v>
      </c>
      <c r="F47" s="41">
        <f>N$6-LEN(D46)</f>
        <v>1000</v>
      </c>
      <c r="N47" s="42"/>
      <c r="O47" s="43"/>
      <c r="R47" s="41" t="s">
        <v>35</v>
      </c>
      <c r="T47" s="41">
        <f>AB$6-LEN(R46)</f>
        <v>1000</v>
      </c>
      <c r="AB47" s="42"/>
    </row>
    <row r="48" spans="3:28" x14ac:dyDescent="0.35">
      <c r="O48" s="31"/>
    </row>
    <row r="49" spans="3:28" ht="15.75" customHeight="1" x14ac:dyDescent="0.35">
      <c r="C49" s="8" t="s">
        <v>503</v>
      </c>
      <c r="O49" s="31"/>
      <c r="Q49" s="8" t="s">
        <v>503</v>
      </c>
    </row>
    <row r="50" spans="3:28" ht="90" customHeight="1" x14ac:dyDescent="0.35">
      <c r="D50" s="295"/>
      <c r="E50" s="296"/>
      <c r="F50" s="296"/>
      <c r="G50" s="296"/>
      <c r="H50" s="296"/>
      <c r="I50" s="296"/>
      <c r="J50" s="296"/>
      <c r="K50" s="296"/>
      <c r="L50" s="296"/>
      <c r="M50" s="297"/>
      <c r="O50" s="31"/>
      <c r="R50" s="295"/>
      <c r="S50" s="296"/>
      <c r="T50" s="296"/>
      <c r="U50" s="296"/>
      <c r="V50" s="296"/>
      <c r="W50" s="296"/>
      <c r="X50" s="296"/>
      <c r="Y50" s="296"/>
      <c r="Z50" s="296"/>
      <c r="AA50" s="297"/>
    </row>
    <row r="51" spans="3:28" s="41" customFormat="1" ht="15" customHeight="1" x14ac:dyDescent="0.35">
      <c r="D51" s="41" t="s">
        <v>35</v>
      </c>
      <c r="F51" s="41">
        <f>N$6-LEN(D50)</f>
        <v>1000</v>
      </c>
      <c r="N51" s="42"/>
      <c r="O51" s="43"/>
      <c r="R51" s="41" t="s">
        <v>35</v>
      </c>
      <c r="T51" s="41">
        <f>AB$6-LEN(R50)</f>
        <v>1000</v>
      </c>
      <c r="AB51" s="42"/>
    </row>
    <row r="52" spans="3:28" x14ac:dyDescent="0.35">
      <c r="O52" s="31"/>
    </row>
  </sheetData>
  <sheetProtection algorithmName="SHA-512" hashValue="FhfYRQpj/Wdq8ab/mVrLVeLCkYv/IzToociGf0x26MbJj5GmZy4XR4EzkLQKbvBSvpooQxTywuEnzr3/fgeX4g==" saltValue="8qI3KvR6LEPfmWyadSJ9gQ==" spinCount="100000" sheet="1" selectLockedCells="1"/>
  <mergeCells count="28">
    <mergeCell ref="R50:AA50"/>
    <mergeCell ref="R34:AA34"/>
    <mergeCell ref="R38:AA38"/>
    <mergeCell ref="R42:AA42"/>
    <mergeCell ref="S8:U8"/>
    <mergeCell ref="R21:AA21"/>
    <mergeCell ref="R25:AA25"/>
    <mergeCell ref="R46:AA46"/>
    <mergeCell ref="P12:AA12"/>
    <mergeCell ref="P2:AA2"/>
    <mergeCell ref="P3:AA3"/>
    <mergeCell ref="S6:W6"/>
    <mergeCell ref="R17:AA17"/>
    <mergeCell ref="R30:AA30"/>
    <mergeCell ref="B2:M2"/>
    <mergeCell ref="B3:M3"/>
    <mergeCell ref="E6:I6"/>
    <mergeCell ref="D17:M17"/>
    <mergeCell ref="D21:M21"/>
    <mergeCell ref="D25:M25"/>
    <mergeCell ref="D30:M30"/>
    <mergeCell ref="B12:M12"/>
    <mergeCell ref="D50:M50"/>
    <mergeCell ref="E8:G8"/>
    <mergeCell ref="D38:M38"/>
    <mergeCell ref="D42:M42"/>
    <mergeCell ref="D34:M34"/>
    <mergeCell ref="D46:M46"/>
  </mergeCells>
  <dataValidations count="2">
    <dataValidation showInputMessage="1" showErrorMessage="1" sqref="E8 S8" xr:uid="{00000000-0002-0000-0300-000000000000}"/>
    <dataValidation type="textLength" operator="lessThanOrEqual" allowBlank="1" showInputMessage="1" showErrorMessage="1" sqref="D42:M42 D38:M38 D34:M34 D30:M30 D25:M25 D21:M21 D17:M17 D50:M50 D46:M46 R42:AA42 R38:AA38 R34:AA34 R30:AA30 R25:AA25 R21:AA21 R17:AA17 R50:AA50 R46:AA46" xr:uid="{00000000-0002-0000-0300-000001000000}">
      <formula1>N$6</formula1>
    </dataValidation>
  </dataValidations>
  <pageMargins left="0.7" right="0.7" top="0.75" bottom="0.75" header="0.3" footer="0.3"/>
  <pageSetup scale="60" fitToWidth="2" fitToHeight="4" orientation="portrait" r:id="rId1"/>
  <headerFooter>
    <oddFooter>&amp;CTab: &amp;A&amp;RPrint Date: &amp;D</oddFooter>
  </headerFooter>
  <rowBreaks count="2" manualBreakCount="2">
    <brk id="35" min="1" max="12" man="1"/>
    <brk id="35" min="15" max="26"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dimension ref="B1:R245"/>
  <sheetViews>
    <sheetView workbookViewId="0"/>
  </sheetViews>
  <sheetFormatPr defaultColWidth="9.1796875" defaultRowHeight="15.5" x14ac:dyDescent="0.35"/>
  <cols>
    <col min="1" max="1" width="3.54296875" style="1" customWidth="1"/>
    <col min="2" max="2" width="14.453125" style="104" customWidth="1"/>
    <col min="3" max="14" width="14.453125" style="1" customWidth="1"/>
    <col min="15" max="15" width="9.1796875" style="1"/>
    <col min="16" max="16" width="9.1796875" style="1" customWidth="1"/>
    <col min="17" max="16384" width="9.1796875" style="1"/>
  </cols>
  <sheetData>
    <row r="1" spans="2:16" ht="16" thickBot="1" x14ac:dyDescent="0.4">
      <c r="B1" s="278" t="s">
        <v>278</v>
      </c>
      <c r="C1" s="278"/>
      <c r="D1" s="278"/>
      <c r="E1" s="278"/>
      <c r="F1" s="278"/>
      <c r="G1" s="278"/>
      <c r="H1" s="278"/>
      <c r="I1" s="278"/>
      <c r="J1" s="278"/>
      <c r="K1" s="278"/>
      <c r="L1" s="278"/>
      <c r="M1" s="278"/>
      <c r="N1" s="278"/>
      <c r="O1" s="1" t="s">
        <v>89</v>
      </c>
      <c r="P1" s="107"/>
    </row>
    <row r="2" spans="2:16" x14ac:dyDescent="0.35">
      <c r="O2" s="1" t="s">
        <v>90</v>
      </c>
    </row>
    <row r="3" spans="2:16" x14ac:dyDescent="0.35">
      <c r="D3" s="34" t="s">
        <v>0</v>
      </c>
      <c r="E3" s="14" t="str">
        <f>IF('Scoring Summary'!E5="","",'Scoring Summary'!E5)</f>
        <v/>
      </c>
      <c r="F3" s="52"/>
      <c r="G3" s="52"/>
      <c r="H3" s="52"/>
      <c r="I3" s="52"/>
    </row>
    <row r="4" spans="2:16" x14ac:dyDescent="0.35">
      <c r="D4" s="34" t="s">
        <v>1</v>
      </c>
      <c r="E4" s="299" t="str">
        <f>IF('Scoring Summary'!E6="","",'Scoring Summary'!E6)</f>
        <v/>
      </c>
      <c r="F4" s="300"/>
      <c r="G4" s="300"/>
      <c r="H4" s="300"/>
      <c r="I4" s="301"/>
    </row>
    <row r="5" spans="2:16" x14ac:dyDescent="0.35">
      <c r="D5" s="34"/>
      <c r="E5" s="111"/>
      <c r="F5" s="17"/>
      <c r="G5" s="52"/>
      <c r="H5" s="52"/>
      <c r="I5" s="52"/>
    </row>
    <row r="6" spans="2:16" x14ac:dyDescent="0.35">
      <c r="D6" s="34" t="s">
        <v>21</v>
      </c>
      <c r="E6" s="298" t="str">
        <f>IF('Scoring Summary'!E8="","",'Scoring Summary'!E8)</f>
        <v>HOME-ARP Non-Congregate Shelter</v>
      </c>
      <c r="F6" s="298"/>
      <c r="G6" s="52"/>
      <c r="H6" s="52" t="s">
        <v>17</v>
      </c>
      <c r="I6" s="52"/>
      <c r="K6" s="4" t="str">
        <f>IF('Scoring Summary'!I8="","",'Scoring Summary'!I8)</f>
        <v/>
      </c>
    </row>
    <row r="8" spans="2:16" x14ac:dyDescent="0.35">
      <c r="B8" s="373"/>
      <c r="C8" s="373"/>
      <c r="D8" s="373"/>
      <c r="E8" s="373"/>
      <c r="F8" s="373"/>
      <c r="G8" s="373"/>
      <c r="H8" s="373"/>
      <c r="I8" s="373"/>
      <c r="J8" s="373"/>
      <c r="K8" s="373"/>
      <c r="L8" s="373"/>
      <c r="M8" s="373"/>
      <c r="N8" s="373"/>
    </row>
    <row r="9" spans="2:16" x14ac:dyDescent="0.35">
      <c r="B9" s="8"/>
      <c r="C9" s="8"/>
      <c r="D9" s="8"/>
      <c r="E9" s="8"/>
      <c r="F9" s="8"/>
      <c r="G9" s="8"/>
      <c r="H9" s="8"/>
      <c r="I9" s="8"/>
      <c r="J9" s="8"/>
      <c r="K9" s="8"/>
      <c r="L9" s="8"/>
      <c r="M9" s="8"/>
      <c r="N9" s="8"/>
    </row>
    <row r="10" spans="2:16" x14ac:dyDescent="0.35">
      <c r="B10" s="273"/>
      <c r="C10" s="273"/>
      <c r="D10" s="273"/>
      <c r="E10" s="273"/>
      <c r="F10" s="273"/>
      <c r="G10" s="273"/>
      <c r="H10" s="273"/>
      <c r="I10" s="273"/>
      <c r="J10" s="273"/>
      <c r="K10" s="273"/>
      <c r="L10" s="273"/>
      <c r="M10" s="273"/>
      <c r="N10" s="273"/>
    </row>
    <row r="11" spans="2:16" ht="16" thickBot="1" x14ac:dyDescent="0.4">
      <c r="B11" s="278" t="s">
        <v>279</v>
      </c>
      <c r="C11" s="278"/>
      <c r="D11" s="278"/>
      <c r="E11" s="278"/>
      <c r="F11" s="278"/>
      <c r="G11" s="278"/>
      <c r="H11" s="278"/>
      <c r="I11" s="278"/>
      <c r="J11" s="278"/>
      <c r="K11" s="278"/>
      <c r="L11" s="278"/>
      <c r="M11" s="278"/>
      <c r="N11" s="278"/>
    </row>
    <row r="12" spans="2:16" x14ac:dyDescent="0.35">
      <c r="B12" s="183"/>
      <c r="C12" s="183"/>
      <c r="D12" s="183"/>
      <c r="E12" s="183"/>
      <c r="F12" s="183"/>
      <c r="G12" s="183"/>
      <c r="H12" s="183"/>
      <c r="I12" s="183"/>
      <c r="J12" s="183"/>
      <c r="K12" s="183"/>
      <c r="L12" s="183"/>
      <c r="M12" s="7"/>
      <c r="N12" s="7"/>
    </row>
    <row r="13" spans="2:16" x14ac:dyDescent="0.35">
      <c r="B13" s="184" t="e">
        <f>#REF!</f>
        <v>#REF!</v>
      </c>
      <c r="C13" s="184" t="e">
        <f>#REF!</f>
        <v>#REF!</v>
      </c>
      <c r="D13" s="374" t="s">
        <v>135</v>
      </c>
      <c r="E13" s="374"/>
      <c r="F13" s="374"/>
      <c r="G13" s="374"/>
      <c r="H13" s="374"/>
      <c r="I13" s="374"/>
      <c r="J13" s="374"/>
      <c r="K13" s="374"/>
      <c r="L13" s="374"/>
      <c r="M13" s="100"/>
      <c r="N13" s="100"/>
    </row>
    <row r="14" spans="2:16" x14ac:dyDescent="0.35">
      <c r="B14" s="183"/>
      <c r="E14" s="9"/>
      <c r="F14" s="99"/>
      <c r="G14" s="99"/>
      <c r="H14" s="99"/>
      <c r="I14" s="99"/>
      <c r="J14" s="99"/>
      <c r="M14" s="6"/>
      <c r="N14" s="6"/>
    </row>
    <row r="15" spans="2:16" ht="16" thickBot="1" x14ac:dyDescent="0.4">
      <c r="B15" s="278" t="s">
        <v>280</v>
      </c>
      <c r="C15" s="278"/>
      <c r="D15" s="278"/>
      <c r="E15" s="278"/>
      <c r="F15" s="278"/>
      <c r="G15" s="278"/>
      <c r="H15" s="278"/>
      <c r="I15" s="278"/>
      <c r="J15" s="278"/>
      <c r="K15" s="278"/>
      <c r="L15" s="278"/>
      <c r="M15" s="278"/>
      <c r="N15" s="278"/>
    </row>
    <row r="16" spans="2:16" x14ac:dyDescent="0.35">
      <c r="B16" s="183"/>
      <c r="C16" s="183"/>
      <c r="D16" s="183"/>
      <c r="E16" s="183"/>
      <c r="F16" s="183"/>
      <c r="G16" s="183"/>
      <c r="H16" s="183"/>
      <c r="I16" s="183"/>
      <c r="J16" s="183"/>
      <c r="K16" s="183"/>
      <c r="L16" s="183"/>
      <c r="M16" s="7"/>
      <c r="N16" s="7"/>
    </row>
    <row r="17" spans="2:14" x14ac:dyDescent="0.35">
      <c r="B17" s="184" t="e">
        <f>#REF!</f>
        <v>#REF!</v>
      </c>
      <c r="C17" s="184" t="e">
        <f>#REF!</f>
        <v>#REF!</v>
      </c>
      <c r="D17" s="374" t="s">
        <v>281</v>
      </c>
      <c r="E17" s="374"/>
      <c r="F17" s="374"/>
      <c r="G17" s="374"/>
      <c r="H17" s="374"/>
      <c r="I17" s="374"/>
      <c r="J17" s="374"/>
      <c r="K17" s="374"/>
      <c r="L17" s="374"/>
      <c r="M17" s="100"/>
      <c r="N17" s="100"/>
    </row>
    <row r="18" spans="2:14" x14ac:dyDescent="0.35">
      <c r="B18" s="183"/>
      <c r="E18" s="9"/>
      <c r="F18" s="99"/>
      <c r="G18" s="99"/>
      <c r="H18" s="99"/>
      <c r="I18" s="99"/>
      <c r="J18" s="99"/>
      <c r="M18" s="6"/>
      <c r="N18" s="6"/>
    </row>
    <row r="19" spans="2:14" ht="16" thickBot="1" x14ac:dyDescent="0.4">
      <c r="B19" s="278" t="s">
        <v>282</v>
      </c>
      <c r="C19" s="278"/>
      <c r="D19" s="278"/>
      <c r="E19" s="278"/>
      <c r="F19" s="278"/>
      <c r="G19" s="278"/>
      <c r="H19" s="278"/>
      <c r="I19" s="278"/>
      <c r="J19" s="278"/>
      <c r="K19" s="278"/>
      <c r="L19" s="278"/>
      <c r="M19" s="278"/>
      <c r="N19" s="278"/>
    </row>
    <row r="20" spans="2:14" x14ac:dyDescent="0.35">
      <c r="B20" s="9"/>
      <c r="C20" s="9"/>
      <c r="D20" s="97"/>
      <c r="E20" s="97"/>
      <c r="F20" s="8"/>
      <c r="G20" s="24"/>
      <c r="H20" s="8"/>
      <c r="I20" s="24"/>
      <c r="J20" s="8"/>
      <c r="K20" s="24"/>
      <c r="L20" s="100"/>
      <c r="M20" s="100"/>
      <c r="N20" s="100"/>
    </row>
    <row r="21" spans="2:14" x14ac:dyDescent="0.35">
      <c r="B21" s="375" t="s">
        <v>3</v>
      </c>
      <c r="C21" s="375"/>
      <c r="D21" s="375"/>
      <c r="E21" s="375"/>
      <c r="F21" s="375"/>
      <c r="G21" s="375"/>
      <c r="H21" s="375"/>
      <c r="I21" s="375"/>
      <c r="J21" s="375"/>
      <c r="K21" s="375"/>
      <c r="L21" s="6"/>
      <c r="M21" s="6"/>
      <c r="N21" s="6"/>
    </row>
    <row r="22" spans="2:14" x14ac:dyDescent="0.35">
      <c r="B22" s="185" t="e">
        <f>#REF!</f>
        <v>#REF!</v>
      </c>
      <c r="C22" s="185" t="e">
        <f>#REF!</f>
        <v>#REF!</v>
      </c>
      <c r="D22" s="29">
        <v>0.01</v>
      </c>
      <c r="E22" s="72">
        <v>9.9000000000000005E-2</v>
      </c>
      <c r="F22" s="101"/>
      <c r="G22" s="101"/>
      <c r="H22" s="101"/>
      <c r="I22" s="101"/>
      <c r="J22" s="101"/>
      <c r="K22" s="102"/>
      <c r="L22" s="113"/>
      <c r="M22" s="113"/>
      <c r="N22" s="113"/>
    </row>
    <row r="23" spans="2:14" x14ac:dyDescent="0.35">
      <c r="B23" s="185" t="e">
        <f>#REF!</f>
        <v>#REF!</v>
      </c>
      <c r="C23" s="185" t="e">
        <f>#REF!</f>
        <v>#REF!</v>
      </c>
      <c r="D23" s="29">
        <v>0.1</v>
      </c>
      <c r="E23" s="27">
        <v>0.25</v>
      </c>
      <c r="F23" s="101"/>
      <c r="G23" s="101"/>
      <c r="H23" s="101"/>
      <c r="I23" s="101"/>
      <c r="J23" s="101"/>
      <c r="K23" s="102"/>
      <c r="L23" s="7"/>
      <c r="M23" s="7"/>
      <c r="N23" s="7"/>
    </row>
    <row r="24" spans="2:14" x14ac:dyDescent="0.35">
      <c r="B24" s="1"/>
      <c r="C24" s="120"/>
      <c r="D24" s="25"/>
      <c r="E24" s="25"/>
      <c r="L24" s="7"/>
      <c r="M24" s="7"/>
      <c r="N24" s="7"/>
    </row>
    <row r="25" spans="2:14" x14ac:dyDescent="0.35">
      <c r="B25" s="376" t="s">
        <v>4</v>
      </c>
      <c r="C25" s="376"/>
      <c r="D25" s="376"/>
      <c r="E25" s="376"/>
      <c r="F25" s="376"/>
      <c r="G25" s="376"/>
      <c r="H25" s="376"/>
      <c r="I25" s="376"/>
      <c r="J25" s="376"/>
      <c r="K25" s="376"/>
      <c r="L25" s="7"/>
      <c r="M25" s="7"/>
      <c r="N25" s="7"/>
    </row>
    <row r="26" spans="2:14" x14ac:dyDescent="0.35">
      <c r="B26" s="185" t="e">
        <f>#REF!</f>
        <v>#REF!</v>
      </c>
      <c r="C26" s="185" t="e">
        <f>#REF!</f>
        <v>#REF!</v>
      </c>
      <c r="D26" s="29">
        <v>0.25</v>
      </c>
      <c r="E26" s="72">
        <v>0.499</v>
      </c>
      <c r="F26" s="101"/>
      <c r="G26" s="101"/>
      <c r="H26" s="101"/>
      <c r="I26" s="101"/>
      <c r="J26" s="101"/>
      <c r="K26" s="102"/>
      <c r="L26" s="113"/>
      <c r="M26" s="113"/>
      <c r="N26" s="113"/>
    </row>
    <row r="27" spans="2:14" x14ac:dyDescent="0.35">
      <c r="B27" s="185" t="e">
        <f>#REF!</f>
        <v>#REF!</v>
      </c>
      <c r="C27" s="185" t="e">
        <f>#REF!</f>
        <v>#REF!</v>
      </c>
      <c r="D27" s="29">
        <v>0.5</v>
      </c>
      <c r="E27" s="72">
        <v>1</v>
      </c>
      <c r="F27" s="101"/>
      <c r="G27" s="28"/>
      <c r="H27" s="101"/>
      <c r="I27" s="101"/>
      <c r="J27" s="101"/>
      <c r="K27" s="102"/>
      <c r="L27" s="103"/>
      <c r="M27" s="103"/>
      <c r="N27" s="103"/>
    </row>
    <row r="28" spans="2:14" x14ac:dyDescent="0.35">
      <c r="B28" s="1"/>
      <c r="L28" s="113"/>
      <c r="M28" s="113"/>
      <c r="N28" s="113"/>
    </row>
    <row r="29" spans="2:14" ht="16" thickBot="1" x14ac:dyDescent="0.4">
      <c r="B29" s="278" t="s">
        <v>283</v>
      </c>
      <c r="C29" s="278"/>
      <c r="D29" s="278"/>
      <c r="E29" s="278"/>
      <c r="F29" s="278"/>
      <c r="G29" s="278"/>
      <c r="H29" s="278"/>
      <c r="I29" s="278"/>
      <c r="J29" s="278"/>
      <c r="K29" s="278"/>
      <c r="L29" s="278"/>
      <c r="M29" s="278"/>
      <c r="N29" s="278"/>
    </row>
    <row r="30" spans="2:14" x14ac:dyDescent="0.35">
      <c r="C30" s="7"/>
      <c r="D30" s="7"/>
      <c r="E30" s="7"/>
      <c r="F30" s="7"/>
      <c r="G30" s="7"/>
      <c r="H30" s="7"/>
      <c r="I30" s="7"/>
      <c r="J30" s="7"/>
      <c r="K30" s="113"/>
      <c r="L30" s="113"/>
      <c r="M30" s="113"/>
      <c r="N30" s="113"/>
    </row>
    <row r="31" spans="2:14" x14ac:dyDescent="0.35">
      <c r="B31" s="1"/>
      <c r="C31" s="6" t="s">
        <v>91</v>
      </c>
      <c r="D31" s="6"/>
      <c r="E31" s="6"/>
      <c r="F31" s="6"/>
      <c r="G31" s="6"/>
      <c r="K31" s="89"/>
      <c r="L31" s="89"/>
      <c r="M31" s="89"/>
      <c r="N31" s="89"/>
    </row>
    <row r="32" spans="2:14" x14ac:dyDescent="0.35">
      <c r="B32" s="96" t="e">
        <f>IF(#REF!="New Construction and Adaptive Reuse",#REF!,"")</f>
        <v>#REF!</v>
      </c>
      <c r="C32" s="96" t="e">
        <f>IF(AND(#REF!="New Construction and Adaptive Reuse",#REF!&gt;0),"X","")</f>
        <v>#REF!</v>
      </c>
      <c r="D32" s="370" t="s">
        <v>284</v>
      </c>
      <c r="E32" s="371"/>
      <c r="F32" s="371"/>
      <c r="G32" s="371"/>
      <c r="H32" s="371"/>
      <c r="I32" s="371"/>
      <c r="J32" s="371"/>
      <c r="K32" s="371"/>
      <c r="L32" s="372"/>
      <c r="M32" s="89"/>
      <c r="N32" s="89"/>
    </row>
    <row r="33" spans="2:18" x14ac:dyDescent="0.35">
      <c r="B33" s="1"/>
      <c r="C33" s="7"/>
      <c r="K33" s="105"/>
      <c r="L33" s="105"/>
      <c r="M33" s="105"/>
      <c r="N33" s="105"/>
    </row>
    <row r="34" spans="2:18" x14ac:dyDescent="0.35">
      <c r="B34" s="1"/>
      <c r="C34" s="105" t="s">
        <v>92</v>
      </c>
      <c r="D34" s="105"/>
      <c r="E34" s="105"/>
      <c r="F34" s="105"/>
      <c r="G34" s="105"/>
      <c r="K34" s="89"/>
      <c r="L34" s="89"/>
      <c r="M34" s="89"/>
      <c r="N34" s="89"/>
    </row>
    <row r="35" spans="2:18" x14ac:dyDescent="0.35">
      <c r="B35" s="96" t="e">
        <f>IF(#REF!="Rehab or Rehab/New Construction",#REF!,"")</f>
        <v>#REF!</v>
      </c>
      <c r="C35" s="96" t="e">
        <f>IF(AND(#REF!="Rehab or Rehab/New Construction",#REF!&gt;0),"X","")</f>
        <v>#REF!</v>
      </c>
      <c r="D35" s="370" t="s">
        <v>285</v>
      </c>
      <c r="E35" s="371"/>
      <c r="F35" s="371"/>
      <c r="G35" s="371"/>
      <c r="H35" s="371"/>
      <c r="I35" s="371"/>
      <c r="J35" s="371"/>
      <c r="K35" s="371"/>
      <c r="L35" s="372"/>
      <c r="M35" s="89"/>
      <c r="N35" s="89"/>
    </row>
    <row r="36" spans="2:18" x14ac:dyDescent="0.35">
      <c r="B36" s="1"/>
    </row>
    <row r="37" spans="2:18" ht="16" thickBot="1" x14ac:dyDescent="0.4">
      <c r="B37" s="278" t="s">
        <v>286</v>
      </c>
      <c r="C37" s="278"/>
      <c r="D37" s="278"/>
      <c r="E37" s="278"/>
      <c r="F37" s="278"/>
      <c r="G37" s="278"/>
      <c r="H37" s="278"/>
      <c r="I37" s="278"/>
      <c r="J37" s="278"/>
      <c r="K37" s="278"/>
      <c r="L37" s="278"/>
      <c r="M37" s="278"/>
      <c r="N37" s="278"/>
    </row>
    <row r="38" spans="2:18" x14ac:dyDescent="0.35">
      <c r="B38" s="1"/>
      <c r="D38" s="6"/>
      <c r="E38" s="6"/>
      <c r="F38" s="6"/>
      <c r="G38" s="6"/>
      <c r="H38" s="6"/>
      <c r="I38" s="6"/>
      <c r="J38" s="6"/>
      <c r="K38" s="6"/>
      <c r="L38" s="103"/>
      <c r="M38" s="103"/>
      <c r="N38" s="103"/>
    </row>
    <row r="39" spans="2:18" ht="15.75" customHeight="1" x14ac:dyDescent="0.35">
      <c r="B39" s="58" t="e">
        <f>#REF!</f>
        <v>#REF!</v>
      </c>
      <c r="C39" s="96" t="e">
        <f>#REF!</f>
        <v>#REF!</v>
      </c>
      <c r="D39" s="370" t="s">
        <v>169</v>
      </c>
      <c r="E39" s="371"/>
      <c r="F39" s="371"/>
      <c r="G39" s="371"/>
      <c r="H39" s="371"/>
      <c r="I39" s="371"/>
      <c r="J39" s="371"/>
      <c r="K39" s="371"/>
      <c r="L39" s="103"/>
      <c r="M39" s="103"/>
      <c r="N39" s="103"/>
    </row>
    <row r="40" spans="2:18" ht="15.75" customHeight="1" x14ac:dyDescent="0.35">
      <c r="B40" s="58" t="e">
        <f>#REF!</f>
        <v>#REF!</v>
      </c>
      <c r="C40" s="96" t="e">
        <f>#REF!</f>
        <v>#REF!</v>
      </c>
      <c r="D40" s="353" t="s">
        <v>238</v>
      </c>
      <c r="E40" s="354"/>
      <c r="F40" s="354"/>
      <c r="G40" s="354"/>
      <c r="H40" s="354"/>
      <c r="I40" s="354"/>
      <c r="J40" s="354"/>
      <c r="K40" s="355"/>
    </row>
    <row r="41" spans="2:18" ht="15.75" customHeight="1" x14ac:dyDescent="0.35">
      <c r="B41" s="58" t="e">
        <f>#REF!</f>
        <v>#REF!</v>
      </c>
      <c r="C41" s="96" t="e">
        <f>#REF!</f>
        <v>#REF!</v>
      </c>
      <c r="D41" s="302" t="s">
        <v>275</v>
      </c>
      <c r="E41" s="302"/>
      <c r="F41" s="302"/>
      <c r="G41" s="302"/>
      <c r="H41" s="302"/>
      <c r="I41" s="302"/>
      <c r="J41" s="302"/>
      <c r="K41" s="302"/>
      <c r="L41" s="6"/>
      <c r="M41" s="6"/>
      <c r="N41" s="6"/>
      <c r="O41" s="8"/>
      <c r="P41" s="8"/>
      <c r="Q41" s="8"/>
      <c r="R41" s="8"/>
    </row>
    <row r="42" spans="2:18" ht="15.75" customHeight="1" x14ac:dyDescent="0.35">
      <c r="B42" s="58" t="e">
        <f>#REF!</f>
        <v>#REF!</v>
      </c>
      <c r="C42" s="96" t="e">
        <f>#REF!</f>
        <v>#REF!</v>
      </c>
      <c r="D42" s="302" t="s">
        <v>276</v>
      </c>
      <c r="E42" s="302"/>
      <c r="F42" s="302"/>
      <c r="G42" s="302"/>
      <c r="H42" s="302"/>
      <c r="I42" s="302"/>
      <c r="J42" s="302"/>
      <c r="K42" s="302"/>
      <c r="L42" s="113"/>
      <c r="M42" s="113"/>
      <c r="N42" s="113"/>
      <c r="O42" s="8"/>
      <c r="P42" s="8"/>
      <c r="Q42" s="8"/>
      <c r="R42" s="8"/>
    </row>
    <row r="43" spans="2:18" x14ac:dyDescent="0.35">
      <c r="B43" s="58" t="e">
        <f>#REF!</f>
        <v>#REF!</v>
      </c>
      <c r="C43" s="96" t="e">
        <f>#REF!</f>
        <v>#REF!</v>
      </c>
      <c r="D43" s="367" t="s">
        <v>170</v>
      </c>
      <c r="E43" s="368"/>
      <c r="F43" s="368"/>
      <c r="G43" s="368"/>
      <c r="H43" s="368"/>
      <c r="I43" s="368"/>
      <c r="J43" s="368"/>
      <c r="K43" s="369"/>
      <c r="L43" s="113"/>
      <c r="M43" s="113"/>
      <c r="N43" s="113"/>
      <c r="O43" s="8"/>
      <c r="P43" s="8"/>
      <c r="Q43" s="8"/>
      <c r="R43" s="8"/>
    </row>
    <row r="44" spans="2:18" ht="15.75" customHeight="1" x14ac:dyDescent="0.35">
      <c r="B44" s="58" t="e">
        <f>#REF!</f>
        <v>#REF!</v>
      </c>
      <c r="C44" s="96" t="e">
        <f>#REF!</f>
        <v>#REF!</v>
      </c>
      <c r="D44" s="367" t="s">
        <v>272</v>
      </c>
      <c r="E44" s="368"/>
      <c r="F44" s="368"/>
      <c r="G44" s="368"/>
      <c r="H44" s="368"/>
      <c r="I44" s="368"/>
      <c r="J44" s="368"/>
      <c r="K44" s="369"/>
      <c r="L44" s="113"/>
      <c r="M44" s="113"/>
      <c r="N44" s="113"/>
      <c r="O44" s="8"/>
      <c r="P44" s="8"/>
      <c r="Q44" s="8"/>
      <c r="R44" s="8"/>
    </row>
    <row r="45" spans="2:18" x14ac:dyDescent="0.35">
      <c r="B45" s="58" t="e">
        <f>#REF!</f>
        <v>#REF!</v>
      </c>
      <c r="C45" s="96" t="e">
        <f>#REF!</f>
        <v>#REF!</v>
      </c>
      <c r="D45" s="367" t="s">
        <v>273</v>
      </c>
      <c r="E45" s="368"/>
      <c r="F45" s="368"/>
      <c r="G45" s="368"/>
      <c r="H45" s="368"/>
      <c r="I45" s="368"/>
      <c r="J45" s="368"/>
      <c r="K45" s="369"/>
      <c r="L45" s="6"/>
      <c r="M45" s="6"/>
      <c r="N45" s="6"/>
      <c r="O45" s="8"/>
      <c r="P45" s="8"/>
      <c r="Q45" s="8"/>
      <c r="R45" s="8"/>
    </row>
    <row r="46" spans="2:18" x14ac:dyDescent="0.35">
      <c r="B46" s="58" t="e">
        <f>#REF!</f>
        <v>#REF!</v>
      </c>
      <c r="C46" s="96" t="e">
        <f>#REF!</f>
        <v>#REF!</v>
      </c>
      <c r="D46" s="367" t="s">
        <v>274</v>
      </c>
      <c r="E46" s="368"/>
      <c r="F46" s="368"/>
      <c r="G46" s="368"/>
      <c r="H46" s="368"/>
      <c r="I46" s="368"/>
      <c r="J46" s="368"/>
      <c r="K46" s="369"/>
      <c r="L46" s="113"/>
      <c r="M46" s="113"/>
      <c r="N46" s="113"/>
      <c r="O46" s="8"/>
      <c r="P46" s="8"/>
      <c r="Q46" s="8"/>
      <c r="R46" s="8"/>
    </row>
    <row r="47" spans="2:18" x14ac:dyDescent="0.35">
      <c r="J47" s="7"/>
      <c r="K47" s="7"/>
      <c r="L47" s="7"/>
    </row>
    <row r="48" spans="2:18" ht="16" thickBot="1" x14ac:dyDescent="0.4">
      <c r="B48" s="278" t="s">
        <v>287</v>
      </c>
      <c r="C48" s="278"/>
      <c r="D48" s="278"/>
      <c r="E48" s="278"/>
      <c r="F48" s="278"/>
      <c r="G48" s="278"/>
      <c r="H48" s="278"/>
      <c r="I48" s="278"/>
      <c r="J48" s="278"/>
      <c r="K48" s="278"/>
      <c r="L48" s="278"/>
      <c r="M48" s="278"/>
      <c r="N48" s="278"/>
    </row>
    <row r="49" spans="2:18" x14ac:dyDescent="0.35">
      <c r="B49" s="357"/>
      <c r="C49" s="357"/>
      <c r="D49" s="357"/>
      <c r="E49" s="357"/>
      <c r="F49" s="357"/>
      <c r="G49" s="357"/>
      <c r="H49" s="357"/>
      <c r="I49" s="357"/>
      <c r="J49" s="357"/>
      <c r="K49" s="357"/>
      <c r="L49" s="357"/>
      <c r="M49" s="138"/>
      <c r="N49" s="138"/>
    </row>
    <row r="50" spans="2:18" x14ac:dyDescent="0.35">
      <c r="B50" s="58" t="e">
        <f>#REF!</f>
        <v>#REF!</v>
      </c>
      <c r="C50" s="58" t="e">
        <f>#REF!</f>
        <v>#REF!</v>
      </c>
      <c r="D50" s="302" t="s">
        <v>172</v>
      </c>
      <c r="E50" s="302"/>
      <c r="F50" s="302"/>
      <c r="G50" s="302"/>
      <c r="H50" s="302"/>
      <c r="I50" s="302"/>
      <c r="J50" s="302"/>
      <c r="K50" s="302"/>
      <c r="L50" s="6"/>
      <c r="M50" s="138"/>
      <c r="N50" s="138"/>
    </row>
    <row r="51" spans="2:18" x14ac:dyDescent="0.35">
      <c r="B51" s="58" t="e">
        <f>#REF!</f>
        <v>#REF!</v>
      </c>
      <c r="C51" s="58" t="e">
        <f>#REF!</f>
        <v>#REF!</v>
      </c>
      <c r="D51" s="367" t="s">
        <v>173</v>
      </c>
      <c r="E51" s="368"/>
      <c r="F51" s="368"/>
      <c r="G51" s="368"/>
      <c r="H51" s="368"/>
      <c r="I51" s="368"/>
      <c r="J51" s="368"/>
      <c r="K51" s="369"/>
      <c r="L51" s="140"/>
    </row>
    <row r="52" spans="2:18" x14ac:dyDescent="0.35">
      <c r="B52" s="58" t="e">
        <f>#REF!</f>
        <v>#REF!</v>
      </c>
      <c r="C52" s="58" t="e">
        <f>#REF!</f>
        <v>#REF!</v>
      </c>
      <c r="D52" s="367" t="s">
        <v>269</v>
      </c>
      <c r="E52" s="368"/>
      <c r="F52" s="368"/>
      <c r="G52" s="368"/>
      <c r="H52" s="368"/>
      <c r="I52" s="368"/>
      <c r="J52" s="368"/>
      <c r="K52" s="369"/>
      <c r="L52" s="140"/>
      <c r="M52" s="6"/>
      <c r="N52" s="6"/>
      <c r="O52" s="8"/>
      <c r="P52" s="8"/>
      <c r="Q52" s="8"/>
      <c r="R52" s="8"/>
    </row>
    <row r="53" spans="2:18" x14ac:dyDescent="0.35">
      <c r="B53" s="58" t="e">
        <f>#REF!</f>
        <v>#REF!</v>
      </c>
      <c r="C53" s="58" t="e">
        <f>#REF!</f>
        <v>#REF!</v>
      </c>
      <c r="D53" s="305" t="s">
        <v>270</v>
      </c>
      <c r="E53" s="306"/>
      <c r="F53" s="306"/>
      <c r="G53" s="306"/>
      <c r="H53" s="306"/>
      <c r="I53" s="306"/>
      <c r="J53" s="306"/>
      <c r="K53" s="307"/>
      <c r="L53" s="140"/>
    </row>
    <row r="54" spans="2:18" x14ac:dyDescent="0.35">
      <c r="B54" s="58" t="e">
        <f>#REF!</f>
        <v>#REF!</v>
      </c>
      <c r="C54" s="58" t="e">
        <f>#REF!</f>
        <v>#REF!</v>
      </c>
      <c r="D54" s="367" t="s">
        <v>271</v>
      </c>
      <c r="E54" s="368"/>
      <c r="F54" s="368"/>
      <c r="G54" s="368"/>
      <c r="H54" s="368"/>
      <c r="I54" s="368"/>
      <c r="J54" s="368"/>
      <c r="K54" s="369"/>
      <c r="L54" s="138"/>
      <c r="M54" s="138"/>
      <c r="N54" s="138"/>
    </row>
    <row r="55" spans="2:18" x14ac:dyDescent="0.35">
      <c r="B55" s="187"/>
      <c r="C55" s="139" t="str">
        <f>IF(D55="X",3,"")</f>
        <v/>
      </c>
      <c r="D55" s="49"/>
      <c r="E55" s="49"/>
      <c r="F55" s="49"/>
      <c r="G55" s="49"/>
      <c r="H55" s="49"/>
      <c r="I55" s="49"/>
      <c r="J55" s="49"/>
      <c r="K55" s="49"/>
      <c r="L55" s="138"/>
      <c r="M55" s="138"/>
      <c r="N55" s="138"/>
    </row>
    <row r="56" spans="2:18" ht="16" thickBot="1" x14ac:dyDescent="0.4">
      <c r="B56" s="278" t="s">
        <v>288</v>
      </c>
      <c r="C56" s="278"/>
      <c r="D56" s="278"/>
      <c r="E56" s="278"/>
      <c r="F56" s="278"/>
      <c r="G56" s="278"/>
      <c r="H56" s="278"/>
      <c r="I56" s="278"/>
      <c r="J56" s="278"/>
      <c r="K56" s="278"/>
      <c r="L56" s="278"/>
      <c r="M56" s="278"/>
      <c r="N56" s="278"/>
    </row>
    <row r="57" spans="2:18" x14ac:dyDescent="0.35">
      <c r="B57" s="1"/>
      <c r="D57" s="6"/>
      <c r="E57" s="6"/>
      <c r="F57" s="6"/>
      <c r="G57" s="6"/>
      <c r="H57" s="6"/>
      <c r="I57" s="6"/>
      <c r="J57" s="6"/>
      <c r="K57" s="6"/>
    </row>
    <row r="58" spans="2:18" x14ac:dyDescent="0.35">
      <c r="B58" s="96" t="e">
        <f>'E. Proven Need in Community'!#REF!</f>
        <v>#REF!</v>
      </c>
      <c r="C58" s="96" t="e">
        <f>'E. Proven Need in Community'!#REF!</f>
        <v>#REF!</v>
      </c>
      <c r="D58" s="302" t="s">
        <v>6</v>
      </c>
      <c r="E58" s="302"/>
      <c r="F58" s="302"/>
      <c r="G58" s="302"/>
      <c r="H58" s="302"/>
      <c r="I58" s="302"/>
      <c r="J58" s="302"/>
      <c r="K58" s="302"/>
    </row>
    <row r="59" spans="2:18" x14ac:dyDescent="0.35">
      <c r="B59" s="96" t="e">
        <f>'E. Proven Need in Community'!#REF!</f>
        <v>#REF!</v>
      </c>
      <c r="C59" s="96" t="e">
        <f>'E. Proven Need in Community'!#REF!</f>
        <v>#REF!</v>
      </c>
      <c r="D59" s="358" t="s">
        <v>56</v>
      </c>
      <c r="E59" s="359"/>
      <c r="F59" s="359"/>
      <c r="G59" s="359"/>
      <c r="H59" s="359"/>
      <c r="I59" s="359"/>
      <c r="J59" s="359"/>
      <c r="K59" s="360"/>
    </row>
    <row r="60" spans="2:18" x14ac:dyDescent="0.35">
      <c r="B60" s="96" t="e">
        <f>'E. Proven Need in Community'!#REF!</f>
        <v>#REF!</v>
      </c>
      <c r="C60" s="96" t="e">
        <f>'E. Proven Need in Community'!#REF!</f>
        <v>#REF!</v>
      </c>
      <c r="D60" s="361"/>
      <c r="E60" s="362"/>
      <c r="F60" s="362"/>
      <c r="G60" s="362"/>
      <c r="H60" s="362"/>
      <c r="I60" s="362"/>
      <c r="J60" s="362"/>
      <c r="K60" s="363"/>
      <c r="L60" s="6"/>
      <c r="M60" s="6"/>
      <c r="N60" s="6"/>
      <c r="O60" s="8"/>
      <c r="P60" s="8"/>
      <c r="Q60" s="8"/>
      <c r="R60" s="8"/>
    </row>
    <row r="61" spans="2:18" x14ac:dyDescent="0.35">
      <c r="B61" s="96" t="e">
        <f>'E. Proven Need in Community'!#REF!</f>
        <v>#REF!</v>
      </c>
      <c r="C61" s="96" t="e">
        <f>'E. Proven Need in Community'!#REF!</f>
        <v>#REF!</v>
      </c>
      <c r="D61" s="302" t="s">
        <v>55</v>
      </c>
      <c r="E61" s="302"/>
      <c r="F61" s="302"/>
      <c r="G61" s="302"/>
      <c r="H61" s="302"/>
      <c r="I61" s="302"/>
      <c r="J61" s="302"/>
      <c r="K61" s="302"/>
      <c r="L61" s="8"/>
      <c r="M61" s="8"/>
      <c r="N61" s="8"/>
      <c r="O61" s="8"/>
      <c r="P61" s="8"/>
      <c r="Q61" s="8"/>
      <c r="R61" s="8"/>
    </row>
    <row r="62" spans="2:18" x14ac:dyDescent="0.35">
      <c r="B62" s="96" t="e">
        <f>'E. Proven Need in Community'!#REF!</f>
        <v>#REF!</v>
      </c>
      <c r="C62" s="96" t="e">
        <f>'E. Proven Need in Community'!#REF!</f>
        <v>#REF!</v>
      </c>
      <c r="D62" s="364" t="s">
        <v>58</v>
      </c>
      <c r="E62" s="365"/>
      <c r="F62" s="365"/>
      <c r="G62" s="365"/>
      <c r="H62" s="365"/>
      <c r="I62" s="365"/>
      <c r="J62" s="365"/>
      <c r="K62" s="366"/>
      <c r="L62" s="89"/>
      <c r="M62" s="89"/>
      <c r="N62" s="89"/>
    </row>
    <row r="63" spans="2:18" x14ac:dyDescent="0.35">
      <c r="B63" s="96" t="e">
        <f>'E. Proven Need in Community'!#REF!</f>
        <v>#REF!</v>
      </c>
      <c r="C63" s="96" t="e">
        <f>'E. Proven Need in Community'!#REF!</f>
        <v>#REF!</v>
      </c>
      <c r="D63" s="361"/>
      <c r="E63" s="362"/>
      <c r="F63" s="362"/>
      <c r="G63" s="362"/>
      <c r="H63" s="362"/>
      <c r="I63" s="362"/>
      <c r="J63" s="362"/>
      <c r="K63" s="363"/>
      <c r="L63" s="89"/>
      <c r="M63" s="89"/>
      <c r="N63" s="89"/>
    </row>
    <row r="64" spans="2:18" x14ac:dyDescent="0.35">
      <c r="B64" s="96" t="e">
        <f>'E. Proven Need in Community'!#REF!</f>
        <v>#REF!</v>
      </c>
      <c r="C64" s="96" t="e">
        <f>'E. Proven Need in Community'!#REF!</f>
        <v>#REF!</v>
      </c>
      <c r="D64" s="302" t="s">
        <v>7</v>
      </c>
      <c r="E64" s="302"/>
      <c r="F64" s="302"/>
      <c r="G64" s="302"/>
      <c r="H64" s="302"/>
      <c r="I64" s="302"/>
      <c r="J64" s="302"/>
      <c r="K64" s="302"/>
      <c r="L64" s="106"/>
      <c r="M64" s="106"/>
      <c r="N64" s="106"/>
    </row>
    <row r="66" spans="2:18" ht="16" thickBot="1" x14ac:dyDescent="0.4">
      <c r="B66" s="278" t="s">
        <v>289</v>
      </c>
      <c r="C66" s="278"/>
      <c r="D66" s="278"/>
      <c r="E66" s="278"/>
      <c r="F66" s="278"/>
      <c r="G66" s="278"/>
      <c r="H66" s="278"/>
      <c r="I66" s="278"/>
      <c r="J66" s="278"/>
      <c r="K66" s="278"/>
      <c r="L66" s="278"/>
      <c r="M66" s="278"/>
      <c r="N66" s="278"/>
    </row>
    <row r="67" spans="2:18" x14ac:dyDescent="0.35">
      <c r="B67" s="1"/>
      <c r="L67" s="8"/>
      <c r="M67" s="8"/>
      <c r="N67" s="8"/>
      <c r="O67" s="8"/>
      <c r="P67" s="8"/>
      <c r="Q67" s="8"/>
      <c r="R67" s="8"/>
    </row>
    <row r="68" spans="2:18" x14ac:dyDescent="0.35">
      <c r="B68" s="1"/>
      <c r="D68" s="7"/>
      <c r="E68" s="34" t="s">
        <v>68</v>
      </c>
      <c r="F68" s="303">
        <f>'22C2a_old'!U16</f>
        <v>0</v>
      </c>
      <c r="G68" s="304"/>
    </row>
    <row r="69" spans="2:18" x14ac:dyDescent="0.35">
      <c r="B69" s="7"/>
      <c r="C69" s="7"/>
      <c r="D69" s="7"/>
      <c r="E69" s="7"/>
      <c r="F69" s="7"/>
      <c r="G69" s="7"/>
      <c r="H69" s="7"/>
      <c r="I69" s="7"/>
      <c r="J69" s="7"/>
      <c r="K69" s="7"/>
    </row>
    <row r="70" spans="2:18" x14ac:dyDescent="0.35">
      <c r="B70" s="7"/>
      <c r="C70" s="7"/>
      <c r="D70" s="7"/>
      <c r="E70" s="34" t="s">
        <v>67</v>
      </c>
      <c r="F70" s="87">
        <f>'22C2a_old'!U18</f>
        <v>0</v>
      </c>
      <c r="G70" s="7"/>
      <c r="H70" s="7"/>
      <c r="I70" s="7"/>
      <c r="J70" s="7"/>
      <c r="K70" s="7"/>
    </row>
    <row r="71" spans="2:18" x14ac:dyDescent="0.35">
      <c r="B71" s="7"/>
      <c r="C71" s="7"/>
      <c r="D71" s="7"/>
      <c r="E71" s="7"/>
      <c r="F71" s="7"/>
      <c r="G71" s="7"/>
      <c r="H71" s="7"/>
      <c r="I71" s="7"/>
      <c r="J71" s="7"/>
      <c r="K71" s="7"/>
    </row>
    <row r="72" spans="2:18" x14ac:dyDescent="0.35">
      <c r="B72" s="1"/>
      <c r="E72" s="34" t="s">
        <v>71</v>
      </c>
      <c r="F72" s="4">
        <f>'22C2a_old'!U20</f>
        <v>0</v>
      </c>
    </row>
    <row r="73" spans="2:18" x14ac:dyDescent="0.35">
      <c r="B73" s="1"/>
      <c r="E73" s="34"/>
    </row>
    <row r="74" spans="2:18" ht="16" thickBot="1" x14ac:dyDescent="0.4">
      <c r="B74" s="278" t="s">
        <v>290</v>
      </c>
      <c r="C74" s="278"/>
      <c r="D74" s="278"/>
      <c r="E74" s="278"/>
      <c r="F74" s="278"/>
      <c r="G74" s="278"/>
      <c r="H74" s="278"/>
      <c r="I74" s="278"/>
      <c r="J74" s="278"/>
      <c r="K74" s="278"/>
      <c r="L74" s="278"/>
      <c r="M74" s="278"/>
      <c r="N74" s="278"/>
    </row>
    <row r="75" spans="2:18" x14ac:dyDescent="0.35">
      <c r="B75" s="1"/>
      <c r="L75" s="8"/>
      <c r="M75" s="8"/>
      <c r="N75" s="8"/>
      <c r="O75" s="8"/>
      <c r="P75" s="8"/>
      <c r="Q75" s="8"/>
      <c r="R75" s="8"/>
    </row>
    <row r="76" spans="2:18" x14ac:dyDescent="0.35">
      <c r="B76" s="1"/>
      <c r="D76" s="7"/>
      <c r="E76" s="34" t="s">
        <v>254</v>
      </c>
      <c r="F76" s="87" t="e">
        <f>#REF!</f>
        <v>#REF!</v>
      </c>
      <c r="G76" s="7"/>
    </row>
    <row r="77" spans="2:18" x14ac:dyDescent="0.35">
      <c r="B77" s="7"/>
      <c r="C77" s="7"/>
      <c r="D77" s="7"/>
      <c r="E77" s="7"/>
      <c r="F77" s="7"/>
      <c r="G77" s="7"/>
      <c r="H77" s="7"/>
      <c r="I77" s="7"/>
      <c r="J77" s="7"/>
      <c r="K77" s="7"/>
    </row>
    <row r="78" spans="2:18" x14ac:dyDescent="0.35">
      <c r="B78" s="7"/>
      <c r="C78" s="7"/>
      <c r="D78" s="7"/>
      <c r="E78" s="34" t="s">
        <v>291</v>
      </c>
      <c r="F78" s="87" t="e">
        <f>#REF!</f>
        <v>#REF!</v>
      </c>
      <c r="G78" s="7"/>
      <c r="H78" s="7"/>
      <c r="I78" s="7"/>
      <c r="J78" s="7"/>
      <c r="K78" s="7"/>
    </row>
    <row r="79" spans="2:18" x14ac:dyDescent="0.35">
      <c r="B79" s="8"/>
      <c r="C79" s="8"/>
      <c r="D79" s="6"/>
    </row>
    <row r="80" spans="2:18" ht="16" thickBot="1" x14ac:dyDescent="0.4">
      <c r="B80" s="278" t="s">
        <v>292</v>
      </c>
      <c r="C80" s="278"/>
      <c r="D80" s="278"/>
      <c r="E80" s="278"/>
      <c r="F80" s="278"/>
      <c r="G80" s="278"/>
      <c r="H80" s="278"/>
      <c r="I80" s="278"/>
      <c r="J80" s="278"/>
      <c r="K80" s="278"/>
      <c r="L80" s="278"/>
      <c r="M80" s="278"/>
      <c r="N80" s="278"/>
    </row>
    <row r="82" spans="3:12" ht="15.75" customHeight="1" x14ac:dyDescent="0.35">
      <c r="C82" s="116" t="s">
        <v>137</v>
      </c>
      <c r="D82" s="98"/>
      <c r="E82" s="98"/>
      <c r="F82" s="98"/>
      <c r="G82" s="98"/>
      <c r="H82" s="98"/>
      <c r="I82" s="98"/>
      <c r="J82" s="98"/>
      <c r="K82" s="98"/>
      <c r="L82" s="98"/>
    </row>
    <row r="83" spans="3:12" x14ac:dyDescent="0.35">
      <c r="E83" s="87" t="e">
        <f>#REF!</f>
        <v>#REF!</v>
      </c>
      <c r="F83" s="285" t="s">
        <v>138</v>
      </c>
      <c r="G83" s="285"/>
      <c r="H83" s="285"/>
      <c r="I83" s="285"/>
      <c r="J83" s="285"/>
      <c r="K83" s="285"/>
      <c r="L83" s="285"/>
    </row>
    <row r="84" spans="3:12" x14ac:dyDescent="0.35">
      <c r="E84" s="87" t="e">
        <f>#REF!</f>
        <v>#REF!</v>
      </c>
      <c r="F84" s="1" t="s">
        <v>139</v>
      </c>
    </row>
    <row r="85" spans="3:12" ht="15.75" customHeight="1" x14ac:dyDescent="0.35">
      <c r="D85" s="52"/>
      <c r="E85" s="118" t="s">
        <v>140</v>
      </c>
    </row>
    <row r="86" spans="3:12" x14ac:dyDescent="0.35">
      <c r="E86" s="87" t="e">
        <f>#REF!</f>
        <v>#REF!</v>
      </c>
      <c r="F86" s="285" t="s">
        <v>141</v>
      </c>
      <c r="G86" s="285"/>
      <c r="H86" s="285"/>
      <c r="I86" s="285"/>
      <c r="J86" s="285"/>
      <c r="K86" s="285"/>
      <c r="L86" s="285"/>
    </row>
    <row r="87" spans="3:12" x14ac:dyDescent="0.35">
      <c r="E87" s="87" t="e">
        <f>#REF!</f>
        <v>#REF!</v>
      </c>
      <c r="F87" s="1" t="s">
        <v>142</v>
      </c>
    </row>
    <row r="88" spans="3:12" x14ac:dyDescent="0.35">
      <c r="E88" s="87" t="e">
        <f>#REF!</f>
        <v>#REF!</v>
      </c>
      <c r="F88" s="1" t="s">
        <v>143</v>
      </c>
    </row>
    <row r="89" spans="3:12" x14ac:dyDescent="0.35">
      <c r="E89" s="87" t="e">
        <f>#REF!</f>
        <v>#REF!</v>
      </c>
      <c r="F89" s="1" t="s">
        <v>144</v>
      </c>
    </row>
    <row r="90" spans="3:12" x14ac:dyDescent="0.35">
      <c r="C90" s="116" t="s">
        <v>145</v>
      </c>
      <c r="D90" s="7"/>
      <c r="E90" s="7"/>
      <c r="F90" s="7"/>
      <c r="G90" s="7"/>
      <c r="H90" s="7"/>
      <c r="I90" s="7"/>
      <c r="J90" s="7"/>
      <c r="K90" s="7"/>
      <c r="L90" s="7"/>
    </row>
    <row r="91" spans="3:12" x14ac:dyDescent="0.35">
      <c r="C91" s="116"/>
      <c r="D91" s="7"/>
      <c r="E91" s="356" t="s">
        <v>146</v>
      </c>
      <c r="F91" s="356"/>
      <c r="G91" s="356"/>
      <c r="H91" s="356"/>
      <c r="I91" s="356"/>
      <c r="J91" s="356"/>
      <c r="K91" s="356"/>
      <c r="L91" s="356"/>
    </row>
    <row r="92" spans="3:12" x14ac:dyDescent="0.35">
      <c r="E92" s="87" t="e">
        <f>#REF!</f>
        <v>#REF!</v>
      </c>
      <c r="F92" s="285" t="s">
        <v>147</v>
      </c>
      <c r="G92" s="285"/>
      <c r="H92" s="285"/>
      <c r="I92" s="285"/>
      <c r="J92" s="285"/>
      <c r="K92" s="285"/>
      <c r="L92" s="285"/>
    </row>
    <row r="93" spans="3:12" x14ac:dyDescent="0.35">
      <c r="E93" s="87" t="e">
        <f>#REF!</f>
        <v>#REF!</v>
      </c>
      <c r="F93" s="1" t="s">
        <v>148</v>
      </c>
    </row>
    <row r="94" spans="3:12" x14ac:dyDescent="0.35">
      <c r="C94" s="54"/>
      <c r="D94" s="55"/>
      <c r="E94" s="87" t="e">
        <f>#REF!</f>
        <v>#REF!</v>
      </c>
      <c r="F94" s="1" t="s">
        <v>220</v>
      </c>
    </row>
    <row r="95" spans="3:12" x14ac:dyDescent="0.35">
      <c r="C95" s="54"/>
      <c r="D95" s="55"/>
      <c r="E95" s="87" t="e">
        <f>#REF!</f>
        <v>#REF!</v>
      </c>
      <c r="F95" s="1" t="s">
        <v>149</v>
      </c>
    </row>
    <row r="96" spans="3:12" x14ac:dyDescent="0.35">
      <c r="C96" s="54"/>
      <c r="D96" s="55"/>
      <c r="E96" s="87" t="e">
        <f>#REF!</f>
        <v>#REF!</v>
      </c>
      <c r="F96" s="1" t="s">
        <v>150</v>
      </c>
    </row>
    <row r="97" spans="2:14" x14ac:dyDescent="0.35">
      <c r="C97" s="54"/>
      <c r="D97" s="56"/>
      <c r="E97" s="87" t="e">
        <f>#REF!</f>
        <v>#REF!</v>
      </c>
      <c r="F97" s="1" t="s">
        <v>151</v>
      </c>
    </row>
    <row r="98" spans="2:14" x14ac:dyDescent="0.35">
      <c r="G98" s="34"/>
    </row>
    <row r="99" spans="2:14" x14ac:dyDescent="0.35">
      <c r="G99" s="34" t="s">
        <v>74</v>
      </c>
      <c r="H99" s="87" t="e">
        <f>#REF!</f>
        <v>#REF!</v>
      </c>
    </row>
    <row r="101" spans="2:14" ht="16" thickBot="1" x14ac:dyDescent="0.4">
      <c r="B101" s="278" t="s">
        <v>293</v>
      </c>
      <c r="C101" s="278"/>
      <c r="D101" s="278"/>
      <c r="E101" s="278"/>
      <c r="F101" s="278"/>
      <c r="G101" s="278"/>
      <c r="H101" s="278"/>
      <c r="I101" s="278"/>
      <c r="J101" s="278"/>
      <c r="K101" s="278"/>
      <c r="L101" s="278"/>
      <c r="M101" s="278"/>
      <c r="N101" s="278"/>
    </row>
    <row r="102" spans="2:14" x14ac:dyDescent="0.35">
      <c r="B102" s="1"/>
    </row>
    <row r="103" spans="2:14" x14ac:dyDescent="0.35">
      <c r="B103" s="1"/>
      <c r="E103" s="34" t="s">
        <v>67</v>
      </c>
      <c r="F103" s="4" t="e">
        <f>#REF!</f>
        <v>#REF!</v>
      </c>
    </row>
    <row r="104" spans="2:14" x14ac:dyDescent="0.35">
      <c r="B104" s="1"/>
    </row>
    <row r="105" spans="2:14" x14ac:dyDescent="0.35">
      <c r="B105" s="1"/>
      <c r="D105" s="7"/>
      <c r="E105" s="34" t="s">
        <v>73</v>
      </c>
      <c r="F105" s="4" t="e">
        <f>IF(#REF!="YES",#REF!,#REF!)</f>
        <v>#REF!</v>
      </c>
      <c r="I105" s="34"/>
      <c r="L105" s="34"/>
    </row>
    <row r="106" spans="2:14" x14ac:dyDescent="0.35">
      <c r="B106" s="7"/>
      <c r="C106" s="7"/>
      <c r="D106" s="7"/>
      <c r="E106" s="7"/>
      <c r="F106" s="7"/>
      <c r="G106" s="7"/>
      <c r="H106" s="7"/>
      <c r="I106" s="7"/>
      <c r="J106" s="7"/>
      <c r="K106" s="7"/>
      <c r="L106" s="7"/>
      <c r="M106" s="7"/>
      <c r="N106" s="7"/>
    </row>
    <row r="107" spans="2:14" ht="16" thickBot="1" x14ac:dyDescent="0.4">
      <c r="B107" s="278" t="s">
        <v>294</v>
      </c>
      <c r="C107" s="278"/>
      <c r="D107" s="278"/>
      <c r="E107" s="278"/>
      <c r="F107" s="278"/>
      <c r="G107" s="278"/>
      <c r="H107" s="278"/>
      <c r="I107" s="278"/>
      <c r="J107" s="278"/>
      <c r="K107" s="278"/>
      <c r="L107" s="278"/>
      <c r="M107" s="278"/>
      <c r="N107" s="278"/>
    </row>
    <row r="109" spans="2:14" ht="15.75" customHeight="1" x14ac:dyDescent="0.35">
      <c r="B109" s="344"/>
      <c r="C109" s="344"/>
      <c r="D109" s="345" t="s">
        <v>64</v>
      </c>
      <c r="E109" s="346"/>
      <c r="F109" s="346"/>
      <c r="G109" s="346"/>
      <c r="H109" s="346"/>
      <c r="I109" s="346"/>
      <c r="J109" s="346"/>
      <c r="K109" s="346"/>
    </row>
    <row r="110" spans="2:14" ht="15.75" customHeight="1" x14ac:dyDescent="0.35">
      <c r="B110" s="58" t="str">
        <f>IF(C110="X",'I. Access to Public Transit'!P20,"")</f>
        <v/>
      </c>
      <c r="C110" s="58">
        <f>'I. Access to Public Transit'!Q20</f>
        <v>0</v>
      </c>
      <c r="D110" s="347" t="s">
        <v>295</v>
      </c>
      <c r="E110" s="348"/>
      <c r="F110" s="348"/>
      <c r="G110" s="348"/>
      <c r="H110" s="348"/>
      <c r="I110" s="348"/>
      <c r="J110" s="348"/>
      <c r="K110" s="349"/>
    </row>
    <row r="111" spans="2:14" ht="15.75" customHeight="1" x14ac:dyDescent="0.35">
      <c r="B111" s="58" t="str">
        <f>IF(C111="X",'I. Access to Public Transit'!P20,"")</f>
        <v/>
      </c>
      <c r="C111" s="58">
        <f>'I. Access to Public Transit'!Q22</f>
        <v>0</v>
      </c>
      <c r="D111" s="302" t="s">
        <v>296</v>
      </c>
      <c r="E111" s="302"/>
      <c r="F111" s="302"/>
      <c r="G111" s="302"/>
      <c r="H111" s="302"/>
      <c r="I111" s="302"/>
      <c r="J111" s="302"/>
      <c r="K111" s="302"/>
    </row>
    <row r="112" spans="2:14" ht="15.75" customHeight="1" x14ac:dyDescent="0.35">
      <c r="B112" s="58" t="e">
        <f>'I. Access to Public Transit'!#REF!</f>
        <v>#REF!</v>
      </c>
      <c r="C112" s="58" t="e">
        <f>'I. Access to Public Transit'!#REF!</f>
        <v>#REF!</v>
      </c>
      <c r="D112" s="302" t="s">
        <v>297</v>
      </c>
      <c r="E112" s="302"/>
      <c r="F112" s="302"/>
      <c r="G112" s="302"/>
      <c r="H112" s="302"/>
      <c r="I112" s="302"/>
      <c r="J112" s="302"/>
      <c r="K112" s="302"/>
    </row>
    <row r="114" spans="2:14" ht="16" thickBot="1" x14ac:dyDescent="0.4">
      <c r="B114" s="278" t="s">
        <v>298</v>
      </c>
      <c r="C114" s="278"/>
      <c r="D114" s="278"/>
      <c r="E114" s="278"/>
      <c r="F114" s="278"/>
      <c r="G114" s="278"/>
      <c r="H114" s="278"/>
      <c r="I114" s="278"/>
      <c r="J114" s="278"/>
      <c r="K114" s="278"/>
      <c r="L114" s="278"/>
      <c r="M114" s="278"/>
      <c r="N114" s="278"/>
    </row>
    <row r="115" spans="2:14" x14ac:dyDescent="0.35">
      <c r="B115" s="1"/>
      <c r="D115" s="6"/>
      <c r="E115" s="6"/>
      <c r="F115" s="6"/>
      <c r="G115" s="6"/>
      <c r="H115" s="6"/>
      <c r="I115" s="6"/>
      <c r="J115" s="6"/>
      <c r="K115" s="6"/>
    </row>
    <row r="116" spans="2:14" x14ac:dyDescent="0.35">
      <c r="B116" s="1"/>
      <c r="D116" s="6"/>
      <c r="E116" s="6"/>
      <c r="F116" s="6"/>
      <c r="G116" s="6"/>
      <c r="H116" s="6"/>
      <c r="I116" s="6"/>
      <c r="J116" s="6"/>
      <c r="K116" s="15" t="s">
        <v>8</v>
      </c>
      <c r="L116" s="5" t="e">
        <f>#REF!</f>
        <v>#REF!</v>
      </c>
    </row>
    <row r="117" spans="2:14" ht="46.5" x14ac:dyDescent="0.35">
      <c r="B117" s="53" t="s">
        <v>25</v>
      </c>
      <c r="C117" s="53" t="s">
        <v>237</v>
      </c>
      <c r="D117" s="120" t="s">
        <v>9</v>
      </c>
      <c r="E117" s="273" t="s">
        <v>103</v>
      </c>
      <c r="F117" s="273"/>
      <c r="G117" s="273"/>
      <c r="H117" s="273"/>
      <c r="I117" s="273"/>
      <c r="J117" s="273"/>
      <c r="K117" s="273"/>
      <c r="L117" s="273"/>
    </row>
    <row r="118" spans="2:14" ht="78.75" customHeight="1" x14ac:dyDescent="0.35">
      <c r="B118" s="108" t="e">
        <f>#REF!</f>
        <v>#REF!</v>
      </c>
      <c r="C118" s="108" t="e">
        <f>#REF!</f>
        <v>#REF!</v>
      </c>
      <c r="D118" s="115" t="s">
        <v>191</v>
      </c>
      <c r="E118" s="331" t="s">
        <v>198</v>
      </c>
      <c r="F118" s="332"/>
      <c r="G118" s="332"/>
      <c r="H118" s="332"/>
      <c r="I118" s="332"/>
      <c r="J118" s="332"/>
      <c r="K118" s="332"/>
      <c r="L118" s="333"/>
    </row>
    <row r="119" spans="2:14" ht="143.25" customHeight="1" x14ac:dyDescent="0.35">
      <c r="B119" s="108" t="e">
        <f>#REF!</f>
        <v>#REF!</v>
      </c>
      <c r="C119" s="108" t="e">
        <f>#REF!</f>
        <v>#REF!</v>
      </c>
      <c r="D119" s="115" t="s">
        <v>192</v>
      </c>
      <c r="E119" s="331" t="s">
        <v>199</v>
      </c>
      <c r="F119" s="332"/>
      <c r="G119" s="332"/>
      <c r="H119" s="332"/>
      <c r="I119" s="332"/>
      <c r="J119" s="332"/>
      <c r="K119" s="332"/>
      <c r="L119" s="333"/>
    </row>
    <row r="120" spans="2:14" ht="80.25" customHeight="1" x14ac:dyDescent="0.35">
      <c r="B120" s="108" t="e">
        <f>#REF!</f>
        <v>#REF!</v>
      </c>
      <c r="C120" s="108" t="e">
        <f>#REF!</f>
        <v>#REF!</v>
      </c>
      <c r="D120" s="115" t="s">
        <v>193</v>
      </c>
      <c r="E120" s="331" t="s">
        <v>200</v>
      </c>
      <c r="F120" s="332"/>
      <c r="G120" s="332"/>
      <c r="H120" s="332"/>
      <c r="I120" s="332"/>
      <c r="J120" s="332"/>
      <c r="K120" s="332"/>
      <c r="L120" s="333"/>
    </row>
    <row r="121" spans="2:14" ht="21" customHeight="1" x14ac:dyDescent="0.35">
      <c r="B121" s="108" t="e">
        <f>#REF!</f>
        <v>#REF!</v>
      </c>
      <c r="C121" s="108" t="e">
        <f>#REF!</f>
        <v>#REF!</v>
      </c>
      <c r="D121" s="115" t="s">
        <v>194</v>
      </c>
      <c r="E121" s="305" t="s">
        <v>201</v>
      </c>
      <c r="F121" s="306"/>
      <c r="G121" s="306"/>
      <c r="H121" s="306"/>
      <c r="I121" s="306"/>
      <c r="J121" s="306"/>
      <c r="K121" s="306"/>
      <c r="L121" s="307"/>
    </row>
    <row r="122" spans="2:14" ht="78.75" customHeight="1" x14ac:dyDescent="0.35">
      <c r="B122" s="108" t="e">
        <f>#REF!</f>
        <v>#REF!</v>
      </c>
      <c r="C122" s="108" t="e">
        <f>#REF!</f>
        <v>#REF!</v>
      </c>
      <c r="D122" s="115" t="s">
        <v>195</v>
      </c>
      <c r="E122" s="331" t="s">
        <v>202</v>
      </c>
      <c r="F122" s="332"/>
      <c r="G122" s="332"/>
      <c r="H122" s="332"/>
      <c r="I122" s="332"/>
      <c r="J122" s="332"/>
      <c r="K122" s="332"/>
      <c r="L122" s="333"/>
    </row>
    <row r="123" spans="2:14" ht="32.25" customHeight="1" x14ac:dyDescent="0.35">
      <c r="B123" s="108" t="e">
        <f>#REF!</f>
        <v>#REF!</v>
      </c>
      <c r="C123" s="108" t="e">
        <f>#REF!</f>
        <v>#REF!</v>
      </c>
      <c r="D123" s="115" t="s">
        <v>196</v>
      </c>
      <c r="E123" s="331" t="s">
        <v>203</v>
      </c>
      <c r="F123" s="332"/>
      <c r="G123" s="332"/>
      <c r="H123" s="332"/>
      <c r="I123" s="332"/>
      <c r="J123" s="332"/>
      <c r="K123" s="332"/>
      <c r="L123" s="333"/>
    </row>
    <row r="124" spans="2:14" ht="81.75" customHeight="1" x14ac:dyDescent="0.35">
      <c r="B124" s="108" t="e">
        <f>#REF!</f>
        <v>#REF!</v>
      </c>
      <c r="C124" s="108" t="e">
        <f>#REF!</f>
        <v>#REF!</v>
      </c>
      <c r="D124" s="115" t="s">
        <v>197</v>
      </c>
      <c r="E124" s="331" t="s">
        <v>204</v>
      </c>
      <c r="F124" s="332"/>
      <c r="G124" s="332"/>
      <c r="H124" s="332"/>
      <c r="I124" s="332"/>
      <c r="J124" s="332"/>
      <c r="K124" s="332"/>
      <c r="L124" s="333"/>
    </row>
    <row r="126" spans="2:14" ht="16" thickBot="1" x14ac:dyDescent="0.4">
      <c r="B126" s="278" t="s">
        <v>299</v>
      </c>
      <c r="C126" s="278"/>
      <c r="D126" s="278"/>
      <c r="E126" s="278"/>
      <c r="F126" s="278"/>
      <c r="G126" s="278"/>
      <c r="H126" s="278"/>
      <c r="I126" s="278"/>
      <c r="J126" s="278"/>
      <c r="K126" s="278"/>
      <c r="L126" s="278"/>
      <c r="M126" s="278"/>
      <c r="N126" s="278"/>
    </row>
    <row r="127" spans="2:14" x14ac:dyDescent="0.35">
      <c r="B127" s="1"/>
      <c r="D127" s="6"/>
      <c r="E127" s="6"/>
      <c r="F127" s="6"/>
      <c r="G127" s="6"/>
      <c r="H127" s="6"/>
      <c r="I127" s="6"/>
      <c r="J127" s="6"/>
      <c r="K127" s="6"/>
    </row>
    <row r="128" spans="2:14" x14ac:dyDescent="0.35">
      <c r="B128" s="96" t="e">
        <f>#REF!</f>
        <v>#REF!</v>
      </c>
      <c r="C128" s="96" t="e">
        <f>#REF!</f>
        <v>#REF!</v>
      </c>
      <c r="D128" s="331" t="s">
        <v>302</v>
      </c>
      <c r="E128" s="332"/>
      <c r="F128" s="332"/>
      <c r="G128" s="332"/>
      <c r="H128" s="332"/>
      <c r="I128" s="332"/>
      <c r="J128" s="332"/>
      <c r="K128" s="333"/>
    </row>
    <row r="129" spans="2:14" x14ac:dyDescent="0.35">
      <c r="B129" s="96" t="e">
        <f>#REF!</f>
        <v>#REF!</v>
      </c>
      <c r="C129" s="96" t="e">
        <f>#REF!</f>
        <v>#REF!</v>
      </c>
      <c r="D129" s="331" t="s">
        <v>303</v>
      </c>
      <c r="E129" s="332"/>
      <c r="F129" s="332"/>
      <c r="G129" s="332"/>
      <c r="H129" s="332"/>
      <c r="I129" s="332"/>
      <c r="J129" s="332"/>
      <c r="K129" s="333"/>
    </row>
    <row r="130" spans="2:14" x14ac:dyDescent="0.35">
      <c r="B130" s="1"/>
      <c r="D130" s="7"/>
    </row>
    <row r="131" spans="2:14" ht="16" thickBot="1" x14ac:dyDescent="0.4">
      <c r="B131" s="278" t="s">
        <v>301</v>
      </c>
      <c r="C131" s="278"/>
      <c r="D131" s="278"/>
      <c r="E131" s="278"/>
      <c r="F131" s="278"/>
      <c r="G131" s="278"/>
      <c r="H131" s="278"/>
      <c r="I131" s="278"/>
      <c r="J131" s="278"/>
      <c r="K131" s="278"/>
      <c r="L131" s="278"/>
      <c r="M131" s="278"/>
      <c r="N131" s="278"/>
    </row>
    <row r="132" spans="2:14" x14ac:dyDescent="0.35">
      <c r="B132" s="1"/>
      <c r="D132" s="6"/>
      <c r="E132" s="6"/>
      <c r="F132" s="6"/>
      <c r="G132" s="6"/>
      <c r="H132" s="6"/>
      <c r="I132" s="6"/>
      <c r="J132" s="6"/>
      <c r="K132" s="6"/>
    </row>
    <row r="133" spans="2:14" ht="15.75" customHeight="1" x14ac:dyDescent="0.35">
      <c r="B133" s="320" t="s">
        <v>248</v>
      </c>
      <c r="C133" s="320"/>
      <c r="D133" s="320"/>
      <c r="E133" s="320"/>
      <c r="F133" s="320"/>
      <c r="G133" s="320"/>
      <c r="H133" s="320"/>
      <c r="I133" s="320"/>
      <c r="J133" s="320"/>
      <c r="K133" s="320"/>
    </row>
    <row r="134" spans="2:14" ht="15.75" customHeight="1" x14ac:dyDescent="0.35">
      <c r="B134" s="129"/>
      <c r="C134" s="129"/>
      <c r="D134" s="129"/>
      <c r="E134" s="129"/>
      <c r="F134" s="129"/>
      <c r="G134" s="129"/>
      <c r="H134" s="129"/>
      <c r="I134" s="129"/>
      <c r="J134" s="129"/>
      <c r="K134" s="129"/>
    </row>
    <row r="135" spans="2:14" ht="49.5" customHeight="1" x14ac:dyDescent="0.35">
      <c r="B135" s="96" t="e">
        <f>#REF!</f>
        <v>#REF!</v>
      </c>
      <c r="C135" s="96" t="e">
        <f>#REF!</f>
        <v>#REF!</v>
      </c>
      <c r="D135" s="305" t="s">
        <v>261</v>
      </c>
      <c r="E135" s="306"/>
      <c r="F135" s="306"/>
      <c r="G135" s="307"/>
      <c r="H135" s="305" t="s">
        <v>239</v>
      </c>
      <c r="I135" s="306"/>
      <c r="J135" s="306"/>
      <c r="K135" s="307"/>
    </row>
    <row r="136" spans="2:14" x14ac:dyDescent="0.35">
      <c r="C136" s="183"/>
      <c r="D136" s="183"/>
      <c r="E136" s="183"/>
      <c r="F136" s="183"/>
      <c r="G136" s="183"/>
      <c r="H136" s="183"/>
      <c r="I136" s="183"/>
      <c r="J136" s="183"/>
      <c r="K136" s="183"/>
    </row>
    <row r="137" spans="2:14" ht="20" x14ac:dyDescent="0.4">
      <c r="B137" s="308" t="s">
        <v>132</v>
      </c>
      <c r="C137" s="309"/>
      <c r="D137" s="309"/>
      <c r="E137" s="309"/>
      <c r="F137" s="309"/>
      <c r="G137" s="309"/>
      <c r="H137" s="309"/>
      <c r="I137" s="309"/>
      <c r="J137" s="309"/>
      <c r="K137" s="309"/>
    </row>
    <row r="138" spans="2:14" x14ac:dyDescent="0.35">
      <c r="B138" s="128"/>
      <c r="C138" s="104"/>
      <c r="D138" s="104"/>
      <c r="E138" s="104"/>
      <c r="F138" s="104"/>
      <c r="G138" s="104"/>
      <c r="H138" s="104"/>
      <c r="I138" s="104"/>
      <c r="J138" s="104"/>
      <c r="K138" s="104"/>
    </row>
    <row r="139" spans="2:14" x14ac:dyDescent="0.35">
      <c r="B139" s="310" t="s">
        <v>249</v>
      </c>
      <c r="C139" s="311"/>
      <c r="D139" s="311"/>
      <c r="E139" s="311"/>
      <c r="F139" s="311"/>
      <c r="G139" s="311"/>
      <c r="H139" s="311"/>
      <c r="I139" s="311"/>
      <c r="J139" s="311"/>
      <c r="K139" s="311"/>
    </row>
    <row r="140" spans="2:14" x14ac:dyDescent="0.35">
      <c r="B140" s="312" t="e">
        <f>IF(SUM(B141,B143)&gt;6,"ERROR: SELECT ONLY ONE OWNERSHIP PERCENTAGE FOR BIPOC-LED ENTITY.","")</f>
        <v>#REF!</v>
      </c>
      <c r="C140" s="313"/>
      <c r="D140" s="313"/>
      <c r="E140" s="313"/>
      <c r="F140" s="313"/>
      <c r="G140" s="313"/>
      <c r="H140" s="313"/>
      <c r="I140" s="313"/>
      <c r="J140" s="313"/>
      <c r="K140" s="313"/>
    </row>
    <row r="141" spans="2:14" ht="63.75" customHeight="1" x14ac:dyDescent="0.35">
      <c r="B141" s="96" t="e">
        <f>#REF!</f>
        <v>#REF!</v>
      </c>
      <c r="C141" s="96" t="e">
        <f>#REF!</f>
        <v>#REF!</v>
      </c>
      <c r="D141" s="305" t="s">
        <v>262</v>
      </c>
      <c r="E141" s="306"/>
      <c r="F141" s="306"/>
      <c r="G141" s="307"/>
      <c r="H141" s="305" t="s">
        <v>240</v>
      </c>
      <c r="I141" s="306"/>
      <c r="J141" s="306"/>
      <c r="K141" s="307"/>
    </row>
    <row r="142" spans="2:14" x14ac:dyDescent="0.35">
      <c r="B142" s="314" t="s">
        <v>242</v>
      </c>
      <c r="C142" s="315"/>
      <c r="D142" s="315"/>
      <c r="E142" s="315"/>
      <c r="F142" s="315"/>
      <c r="G142" s="315"/>
      <c r="H142" s="315"/>
      <c r="I142" s="315"/>
      <c r="J142" s="315"/>
      <c r="K142" s="315"/>
    </row>
    <row r="143" spans="2:14" ht="67.5" customHeight="1" x14ac:dyDescent="0.35">
      <c r="B143" s="96" t="e">
        <f>#REF!</f>
        <v>#REF!</v>
      </c>
      <c r="C143" s="96" t="e">
        <f>#REF!</f>
        <v>#REF!</v>
      </c>
      <c r="D143" s="305" t="s">
        <v>243</v>
      </c>
      <c r="E143" s="306"/>
      <c r="F143" s="306"/>
      <c r="G143" s="307"/>
      <c r="H143" s="316" t="s">
        <v>244</v>
      </c>
      <c r="I143" s="317"/>
      <c r="J143" s="317"/>
      <c r="K143" s="318"/>
    </row>
    <row r="144" spans="2:14" x14ac:dyDescent="0.35">
      <c r="B144" s="314" t="s">
        <v>241</v>
      </c>
      <c r="C144" s="315"/>
      <c r="D144" s="315"/>
      <c r="E144" s="315"/>
      <c r="F144" s="315"/>
      <c r="G144" s="315"/>
      <c r="H144" s="315"/>
      <c r="I144" s="315"/>
      <c r="J144" s="315"/>
      <c r="K144" s="315"/>
    </row>
    <row r="145" spans="2:14" ht="16.5" customHeight="1" x14ac:dyDescent="0.35">
      <c r="B145" s="350" t="e">
        <f>#REF!</f>
        <v>#REF!</v>
      </c>
      <c r="C145" s="96" t="e">
        <f>#REF!</f>
        <v>#REF!</v>
      </c>
      <c r="D145" s="305" t="s">
        <v>263</v>
      </c>
      <c r="E145" s="306"/>
      <c r="F145" s="306"/>
      <c r="G145" s="306"/>
      <c r="H145" s="306"/>
      <c r="I145" s="306"/>
      <c r="J145" s="306"/>
      <c r="K145" s="307"/>
    </row>
    <row r="146" spans="2:14" ht="16.5" customHeight="1" x14ac:dyDescent="0.35">
      <c r="B146" s="351"/>
      <c r="C146" s="96" t="e">
        <f>#REF!</f>
        <v>#REF!</v>
      </c>
      <c r="D146" s="305" t="s">
        <v>264</v>
      </c>
      <c r="E146" s="306"/>
      <c r="F146" s="306"/>
      <c r="G146" s="306"/>
      <c r="H146" s="306"/>
      <c r="I146" s="306"/>
      <c r="J146" s="306"/>
      <c r="K146" s="307"/>
    </row>
    <row r="147" spans="2:14" ht="15.75" customHeight="1" x14ac:dyDescent="0.35">
      <c r="B147" s="352"/>
      <c r="C147" s="96" t="e">
        <f>#REF!</f>
        <v>#REF!</v>
      </c>
      <c r="D147" s="305" t="s">
        <v>265</v>
      </c>
      <c r="E147" s="306"/>
      <c r="F147" s="306"/>
      <c r="G147" s="306"/>
      <c r="H147" s="306"/>
      <c r="I147" s="306"/>
      <c r="J147" s="306"/>
      <c r="K147" s="307"/>
    </row>
    <row r="149" spans="2:14" ht="16" thickBot="1" x14ac:dyDescent="0.4">
      <c r="B149" s="278" t="s">
        <v>300</v>
      </c>
      <c r="C149" s="278"/>
      <c r="D149" s="278"/>
      <c r="E149" s="278"/>
      <c r="F149" s="278"/>
      <c r="G149" s="278"/>
      <c r="H149" s="278"/>
      <c r="I149" s="278"/>
      <c r="J149" s="278"/>
      <c r="K149" s="278"/>
      <c r="L149" s="278"/>
      <c r="M149" s="278"/>
      <c r="N149" s="278"/>
    </row>
    <row r="150" spans="2:14" x14ac:dyDescent="0.35">
      <c r="B150" s="1"/>
      <c r="D150" s="6"/>
      <c r="E150" s="6"/>
      <c r="F150" s="6"/>
      <c r="G150" s="6"/>
      <c r="H150" s="6"/>
      <c r="I150" s="6"/>
      <c r="J150" s="6"/>
      <c r="K150" s="6"/>
    </row>
    <row r="151" spans="2:14" ht="48" customHeight="1" x14ac:dyDescent="0.35">
      <c r="B151" s="96" t="e">
        <f>#REF!</f>
        <v>#REF!</v>
      </c>
      <c r="C151" s="96" t="e">
        <f>#REF!</f>
        <v>#REF!</v>
      </c>
      <c r="D151" s="302" t="s">
        <v>98</v>
      </c>
      <c r="E151" s="302"/>
      <c r="F151" s="302"/>
      <c r="G151" s="302"/>
      <c r="H151" s="302"/>
      <c r="I151" s="302"/>
      <c r="J151" s="302"/>
      <c r="K151" s="302"/>
    </row>
    <row r="152" spans="2:14" x14ac:dyDescent="0.35">
      <c r="B152" s="1"/>
      <c r="D152" s="7"/>
    </row>
    <row r="153" spans="2:14" ht="16" thickBot="1" x14ac:dyDescent="0.4">
      <c r="B153" s="278" t="s">
        <v>304</v>
      </c>
      <c r="C153" s="278"/>
      <c r="D153" s="278"/>
      <c r="E153" s="278"/>
      <c r="F153" s="278"/>
      <c r="G153" s="278"/>
      <c r="H153" s="278"/>
      <c r="I153" s="278"/>
      <c r="J153" s="278"/>
      <c r="K153" s="278"/>
      <c r="L153" s="278"/>
      <c r="M153" s="278"/>
      <c r="N153" s="278"/>
    </row>
    <row r="154" spans="2:14" x14ac:dyDescent="0.35">
      <c r="B154" s="1"/>
      <c r="E154" s="89"/>
      <c r="F154" s="89"/>
      <c r="G154" s="89"/>
      <c r="H154" s="89"/>
    </row>
    <row r="155" spans="2:14" x14ac:dyDescent="0.35">
      <c r="B155" s="1"/>
      <c r="H155" s="97" t="s">
        <v>32</v>
      </c>
      <c r="I155" s="88" t="e">
        <f>#REF!</f>
        <v>#REF!</v>
      </c>
    </row>
    <row r="156" spans="2:14" x14ac:dyDescent="0.35">
      <c r="B156" s="1"/>
    </row>
    <row r="157" spans="2:14" x14ac:dyDescent="0.35">
      <c r="B157" s="1"/>
      <c r="C157" s="320" t="s">
        <v>121</v>
      </c>
      <c r="D157" s="320"/>
      <c r="E157" s="320"/>
      <c r="F157" s="320"/>
      <c r="G157" s="320"/>
      <c r="H157" s="320"/>
      <c r="I157" s="320"/>
    </row>
    <row r="158" spans="2:14" ht="31" x14ac:dyDescent="0.35">
      <c r="B158" s="53" t="s">
        <v>125</v>
      </c>
      <c r="C158" s="120" t="s">
        <v>33</v>
      </c>
      <c r="D158" s="113" t="s">
        <v>123</v>
      </c>
      <c r="E158" s="53"/>
      <c r="F158" s="8"/>
      <c r="G158" s="33"/>
      <c r="H158" s="53" t="s">
        <v>28</v>
      </c>
      <c r="I158" s="53" t="s">
        <v>124</v>
      </c>
      <c r="J158" s="53" t="s">
        <v>29</v>
      </c>
    </row>
    <row r="159" spans="2:14" x14ac:dyDescent="0.35">
      <c r="B159" s="88" t="e">
        <f>#REF!</f>
        <v>#REF!</v>
      </c>
      <c r="C159" s="88">
        <v>1</v>
      </c>
      <c r="D159" s="334" t="e">
        <f>#REF!</f>
        <v>#REF!</v>
      </c>
      <c r="E159" s="335"/>
      <c r="F159" s="335"/>
      <c r="G159" s="336"/>
      <c r="H159" s="88" t="e">
        <f>#REF!</f>
        <v>#REF!</v>
      </c>
      <c r="I159" s="88" t="e">
        <f>#REF!</f>
        <v>#REF!</v>
      </c>
      <c r="J159" s="88" t="e">
        <f>#REF!</f>
        <v>#REF!</v>
      </c>
    </row>
    <row r="160" spans="2:14" x14ac:dyDescent="0.35">
      <c r="B160" s="88" t="e">
        <f>#REF!</f>
        <v>#REF!</v>
      </c>
      <c r="C160" s="88">
        <v>2</v>
      </c>
      <c r="D160" s="334" t="e">
        <f>#REF!</f>
        <v>#REF!</v>
      </c>
      <c r="E160" s="335"/>
      <c r="F160" s="335"/>
      <c r="G160" s="336"/>
      <c r="H160" s="88" t="e">
        <f>#REF!</f>
        <v>#REF!</v>
      </c>
      <c r="I160" s="88" t="e">
        <f>#REF!</f>
        <v>#REF!</v>
      </c>
      <c r="J160" s="88" t="e">
        <f>#REF!</f>
        <v>#REF!</v>
      </c>
    </row>
    <row r="161" spans="2:10" x14ac:dyDescent="0.35">
      <c r="B161" s="88" t="e">
        <f>#REF!</f>
        <v>#REF!</v>
      </c>
      <c r="C161" s="88">
        <v>3</v>
      </c>
      <c r="D161" s="334" t="e">
        <f>#REF!</f>
        <v>#REF!</v>
      </c>
      <c r="E161" s="335"/>
      <c r="F161" s="335"/>
      <c r="G161" s="336"/>
      <c r="H161" s="88" t="e">
        <f>#REF!</f>
        <v>#REF!</v>
      </c>
      <c r="I161" s="88" t="e">
        <f>#REF!</f>
        <v>#REF!</v>
      </c>
      <c r="J161" s="88" t="e">
        <f>#REF!</f>
        <v>#REF!</v>
      </c>
    </row>
    <row r="162" spans="2:10" x14ac:dyDescent="0.35">
      <c r="B162" s="88" t="e">
        <f>#REF!</f>
        <v>#REF!</v>
      </c>
      <c r="C162" s="88">
        <v>4</v>
      </c>
      <c r="D162" s="334" t="e">
        <f>#REF!</f>
        <v>#REF!</v>
      </c>
      <c r="E162" s="335"/>
      <c r="F162" s="335"/>
      <c r="G162" s="336"/>
      <c r="H162" s="88" t="e">
        <f>#REF!</f>
        <v>#REF!</v>
      </c>
      <c r="I162" s="88" t="e">
        <f>#REF!</f>
        <v>#REF!</v>
      </c>
      <c r="J162" s="88" t="e">
        <f>#REF!</f>
        <v>#REF!</v>
      </c>
    </row>
    <row r="163" spans="2:10" x14ac:dyDescent="0.35">
      <c r="B163" s="88" t="e">
        <f>#REF!</f>
        <v>#REF!</v>
      </c>
      <c r="C163" s="88">
        <v>5</v>
      </c>
      <c r="D163" s="334" t="e">
        <f>#REF!</f>
        <v>#REF!</v>
      </c>
      <c r="E163" s="335"/>
      <c r="F163" s="335"/>
      <c r="G163" s="336"/>
      <c r="H163" s="88" t="e">
        <f>#REF!</f>
        <v>#REF!</v>
      </c>
      <c r="I163" s="88" t="e">
        <f>#REF!</f>
        <v>#REF!</v>
      </c>
      <c r="J163" s="88" t="e">
        <f>#REF!</f>
        <v>#REF!</v>
      </c>
    </row>
    <row r="164" spans="2:10" x14ac:dyDescent="0.35">
      <c r="B164" s="88" t="e">
        <f>#REF!</f>
        <v>#REF!</v>
      </c>
      <c r="C164" s="88">
        <v>6</v>
      </c>
      <c r="D164" s="334" t="e">
        <f>#REF!</f>
        <v>#REF!</v>
      </c>
      <c r="E164" s="335"/>
      <c r="F164" s="335"/>
      <c r="G164" s="336"/>
      <c r="H164" s="88" t="e">
        <f>#REF!</f>
        <v>#REF!</v>
      </c>
      <c r="I164" s="88" t="e">
        <f>#REF!</f>
        <v>#REF!</v>
      </c>
      <c r="J164" s="88" t="e">
        <f>#REF!</f>
        <v>#REF!</v>
      </c>
    </row>
    <row r="165" spans="2:10" x14ac:dyDescent="0.35">
      <c r="B165" s="88" t="e">
        <f>#REF!</f>
        <v>#REF!</v>
      </c>
      <c r="C165" s="88">
        <v>7</v>
      </c>
      <c r="D165" s="334" t="e">
        <f>#REF!</f>
        <v>#REF!</v>
      </c>
      <c r="E165" s="335"/>
      <c r="F165" s="335"/>
      <c r="G165" s="336"/>
      <c r="H165" s="88" t="e">
        <f>#REF!</f>
        <v>#REF!</v>
      </c>
      <c r="I165" s="88" t="e">
        <f>#REF!</f>
        <v>#REF!</v>
      </c>
      <c r="J165" s="88" t="e">
        <f>#REF!</f>
        <v>#REF!</v>
      </c>
    </row>
    <row r="166" spans="2:10" x14ac:dyDescent="0.35">
      <c r="B166" s="88" t="e">
        <f>#REF!</f>
        <v>#REF!</v>
      </c>
      <c r="C166" s="88">
        <v>8</v>
      </c>
      <c r="D166" s="334" t="e">
        <f>#REF!</f>
        <v>#REF!</v>
      </c>
      <c r="E166" s="335"/>
      <c r="F166" s="335"/>
      <c r="G166" s="336"/>
      <c r="H166" s="88" t="e">
        <f>#REF!</f>
        <v>#REF!</v>
      </c>
      <c r="I166" s="88" t="e">
        <f>#REF!</f>
        <v>#REF!</v>
      </c>
      <c r="J166" s="88" t="e">
        <f>#REF!</f>
        <v>#REF!</v>
      </c>
    </row>
    <row r="167" spans="2:10" x14ac:dyDescent="0.35">
      <c r="B167" s="1"/>
      <c r="H167" s="88" t="e">
        <f>#REF!</f>
        <v>#REF!</v>
      </c>
      <c r="I167" s="88" t="e">
        <f>#REF!</f>
        <v>#REF!</v>
      </c>
    </row>
    <row r="168" spans="2:10" x14ac:dyDescent="0.35">
      <c r="B168" s="1"/>
    </row>
    <row r="169" spans="2:10" ht="47.25" customHeight="1" x14ac:dyDescent="0.35">
      <c r="B169" s="1"/>
      <c r="E169" s="96" t="s">
        <v>25</v>
      </c>
      <c r="F169" s="340" t="s">
        <v>126</v>
      </c>
      <c r="G169" s="341"/>
    </row>
    <row r="170" spans="2:10" x14ac:dyDescent="0.35">
      <c r="B170" s="1"/>
      <c r="E170" s="88" t="e">
        <f>#REF!</f>
        <v>#REF!</v>
      </c>
      <c r="F170" s="342" t="e">
        <f>#REF!</f>
        <v>#REF!</v>
      </c>
      <c r="G170" s="343"/>
    </row>
    <row r="171" spans="2:10" x14ac:dyDescent="0.35">
      <c r="B171" s="1"/>
    </row>
    <row r="172" spans="2:10" ht="20" x14ac:dyDescent="0.4">
      <c r="B172" s="309" t="s">
        <v>132</v>
      </c>
      <c r="C172" s="309"/>
      <c r="D172" s="309"/>
      <c r="E172" s="309"/>
      <c r="F172" s="309"/>
      <c r="G172" s="309"/>
      <c r="H172" s="309"/>
      <c r="I172" s="309"/>
      <c r="J172" s="309"/>
    </row>
    <row r="173" spans="2:10" x14ac:dyDescent="0.35">
      <c r="B173" s="112"/>
      <c r="C173" s="112"/>
      <c r="D173" s="112"/>
      <c r="E173" s="112"/>
      <c r="F173" s="112"/>
    </row>
    <row r="174" spans="2:10" x14ac:dyDescent="0.35">
      <c r="B174" s="112"/>
      <c r="C174" s="320" t="s">
        <v>122</v>
      </c>
      <c r="D174" s="320"/>
      <c r="E174" s="320"/>
      <c r="F174" s="320"/>
      <c r="G174" s="320"/>
      <c r="H174" s="320"/>
      <c r="I174" s="320"/>
    </row>
    <row r="175" spans="2:10" x14ac:dyDescent="0.35">
      <c r="B175" s="112"/>
      <c r="C175" s="112"/>
      <c r="D175" s="112"/>
      <c r="E175" s="112"/>
      <c r="F175" s="112"/>
    </row>
    <row r="176" spans="2:10" x14ac:dyDescent="0.35">
      <c r="B176" s="1"/>
      <c r="D176" s="15" t="s">
        <v>17</v>
      </c>
      <c r="E176" s="135" t="e">
        <f>#REF!</f>
        <v>#REF!</v>
      </c>
      <c r="G176" s="337" t="s">
        <v>130</v>
      </c>
      <c r="H176" s="337"/>
      <c r="I176" s="338" t="s">
        <v>131</v>
      </c>
      <c r="J176" s="338"/>
    </row>
    <row r="177" spans="2:14" x14ac:dyDescent="0.35">
      <c r="B177" s="109"/>
      <c r="D177" s="15" t="s">
        <v>128</v>
      </c>
      <c r="E177" s="135" t="e">
        <f>#REF!</f>
        <v>#REF!</v>
      </c>
      <c r="G177" s="337"/>
      <c r="H177" s="337"/>
      <c r="I177" s="338"/>
      <c r="J177" s="338"/>
    </row>
    <row r="178" spans="2:14" x14ac:dyDescent="0.35">
      <c r="B178" s="112"/>
      <c r="D178" s="97" t="s">
        <v>129</v>
      </c>
      <c r="E178" s="135" t="e">
        <f>#REF!</f>
        <v>#REF!</v>
      </c>
      <c r="G178" s="339" t="e">
        <f>#REF!</f>
        <v>#REF!</v>
      </c>
      <c r="H178" s="336"/>
      <c r="I178" s="339" t="e">
        <f>#REF!</f>
        <v>#REF!</v>
      </c>
      <c r="J178" s="336"/>
    </row>
    <row r="179" spans="2:14" x14ac:dyDescent="0.35">
      <c r="B179" s="112"/>
      <c r="D179" s="97" t="s">
        <v>120</v>
      </c>
      <c r="E179" s="135" t="e">
        <f>#REF!</f>
        <v>#REF!</v>
      </c>
      <c r="G179" s="25"/>
      <c r="H179" s="25"/>
      <c r="I179" s="25"/>
      <c r="J179" s="2"/>
    </row>
    <row r="180" spans="2:14" x14ac:dyDescent="0.35">
      <c r="B180" s="8"/>
      <c r="C180" s="8"/>
      <c r="D180" s="8"/>
      <c r="E180" s="8"/>
      <c r="F180" s="8"/>
      <c r="G180" s="8"/>
      <c r="H180" s="8"/>
      <c r="I180" s="8"/>
      <c r="J180" s="8"/>
    </row>
    <row r="181" spans="2:14" x14ac:dyDescent="0.35">
      <c r="B181" s="120" t="s">
        <v>25</v>
      </c>
      <c r="D181" s="6" t="s">
        <v>127</v>
      </c>
      <c r="E181" s="6"/>
      <c r="F181" s="6"/>
      <c r="G181" s="6"/>
      <c r="H181" s="6"/>
      <c r="I181" s="6"/>
      <c r="J181" s="6"/>
    </row>
    <row r="182" spans="2:14" x14ac:dyDescent="0.35">
      <c r="B182" s="88" t="e">
        <f>#REF!</f>
        <v>#REF!</v>
      </c>
      <c r="C182" s="88" t="e">
        <f>#REF!</f>
        <v>#REF!</v>
      </c>
      <c r="D182" s="95" t="s">
        <v>117</v>
      </c>
      <c r="E182" s="121">
        <v>0.05</v>
      </c>
      <c r="F182" s="40">
        <v>9.9900000000000003E-2</v>
      </c>
      <c r="G182" s="35"/>
      <c r="H182" s="35"/>
      <c r="I182" s="35"/>
      <c r="J182" s="35"/>
    </row>
    <row r="183" spans="2:14" x14ac:dyDescent="0.35">
      <c r="B183" s="88" t="e">
        <f>#REF!</f>
        <v>#REF!</v>
      </c>
      <c r="C183" s="88" t="e">
        <f>#REF!</f>
        <v>#REF!</v>
      </c>
      <c r="D183" s="95" t="s">
        <v>117</v>
      </c>
      <c r="E183" s="121">
        <v>0.1</v>
      </c>
      <c r="F183" s="40">
        <v>0.19989999999999999</v>
      </c>
      <c r="G183" s="35"/>
      <c r="H183" s="35"/>
      <c r="I183" s="35"/>
      <c r="J183" s="35"/>
    </row>
    <row r="184" spans="2:14" x14ac:dyDescent="0.35">
      <c r="B184" s="88" t="e">
        <f>#REF!</f>
        <v>#REF!</v>
      </c>
      <c r="C184" s="88" t="e">
        <f>#REF!</f>
        <v>#REF!</v>
      </c>
      <c r="D184" s="95" t="s">
        <v>133</v>
      </c>
      <c r="E184" s="121">
        <v>0.2</v>
      </c>
      <c r="F184" s="40"/>
      <c r="G184" s="35"/>
      <c r="H184" s="35"/>
      <c r="I184" s="35"/>
      <c r="J184" s="35"/>
    </row>
    <row r="185" spans="2:14" x14ac:dyDescent="0.35">
      <c r="B185" s="1"/>
    </row>
    <row r="186" spans="2:14" ht="16" thickBot="1" x14ac:dyDescent="0.4">
      <c r="B186" s="278" t="s">
        <v>305</v>
      </c>
      <c r="C186" s="278"/>
      <c r="D186" s="278"/>
      <c r="E186" s="278"/>
      <c r="F186" s="278"/>
      <c r="G186" s="278"/>
      <c r="H186" s="278"/>
      <c r="I186" s="278"/>
      <c r="J186" s="278"/>
      <c r="K186" s="278"/>
      <c r="L186" s="278"/>
      <c r="M186" s="278"/>
      <c r="N186" s="278"/>
    </row>
    <row r="187" spans="2:14" x14ac:dyDescent="0.35">
      <c r="B187" s="1"/>
    </row>
    <row r="188" spans="2:14" x14ac:dyDescent="0.35">
      <c r="B188" s="96" t="str">
        <f>'22E2'!Q17</f>
        <v/>
      </c>
      <c r="C188" s="96">
        <f>'22E2'!R17</f>
        <v>0</v>
      </c>
      <c r="D188" s="305" t="s">
        <v>104</v>
      </c>
      <c r="E188" s="306"/>
      <c r="F188" s="306"/>
      <c r="G188" s="306"/>
      <c r="H188" s="306"/>
      <c r="I188" s="306"/>
      <c r="J188" s="306"/>
      <c r="K188" s="307"/>
    </row>
    <row r="189" spans="2:14" ht="31.5" customHeight="1" x14ac:dyDescent="0.35">
      <c r="B189" s="96" t="str">
        <f>'22E2'!Q18</f>
        <v/>
      </c>
      <c r="C189" s="96">
        <f>'22E2'!R18</f>
        <v>0</v>
      </c>
      <c r="D189" s="305" t="s">
        <v>183</v>
      </c>
      <c r="E189" s="306"/>
      <c r="F189" s="306"/>
      <c r="G189" s="306"/>
      <c r="H189" s="306"/>
      <c r="I189" s="306"/>
      <c r="J189" s="306"/>
      <c r="K189" s="307"/>
    </row>
    <row r="190" spans="2:14" x14ac:dyDescent="0.35">
      <c r="B190" s="1"/>
    </row>
    <row r="191" spans="2:14" ht="16.5" customHeight="1" thickBot="1" x14ac:dyDescent="0.4">
      <c r="B191" s="278" t="s">
        <v>306</v>
      </c>
      <c r="C191" s="278"/>
      <c r="D191" s="278"/>
      <c r="E191" s="278"/>
      <c r="F191" s="278"/>
      <c r="G191" s="278"/>
      <c r="H191" s="278"/>
      <c r="I191" s="278"/>
      <c r="J191" s="278"/>
      <c r="K191" s="278"/>
      <c r="L191" s="278"/>
      <c r="M191" s="278"/>
      <c r="N191" s="278"/>
    </row>
    <row r="192" spans="2:14" x14ac:dyDescent="0.35">
      <c r="B192" s="52"/>
      <c r="C192" s="52"/>
      <c r="D192" s="52"/>
      <c r="E192" s="52"/>
      <c r="F192" s="52"/>
      <c r="G192" s="52"/>
      <c r="H192" s="52"/>
      <c r="I192" s="52"/>
      <c r="J192" s="52"/>
      <c r="K192" s="52"/>
    </row>
    <row r="193" spans="2:14" x14ac:dyDescent="0.35">
      <c r="B193" s="52"/>
      <c r="C193" s="52"/>
      <c r="E193" s="52"/>
      <c r="G193" s="97" t="s">
        <v>266</v>
      </c>
      <c r="H193" s="110">
        <f>'A. Leveraging'!W24</f>
        <v>0</v>
      </c>
      <c r="I193" s="52"/>
      <c r="J193" s="52"/>
      <c r="K193" s="52"/>
    </row>
    <row r="194" spans="2:14" x14ac:dyDescent="0.35">
      <c r="B194" s="52"/>
      <c r="C194" s="52"/>
      <c r="D194" s="52"/>
      <c r="E194" s="52"/>
      <c r="G194" s="52"/>
      <c r="H194" s="10"/>
      <c r="I194" s="52"/>
      <c r="J194" s="52"/>
      <c r="K194" s="52"/>
    </row>
    <row r="195" spans="2:14" x14ac:dyDescent="0.35">
      <c r="B195" s="323" t="s">
        <v>11</v>
      </c>
      <c r="C195" s="326" t="s">
        <v>12</v>
      </c>
      <c r="D195" s="326"/>
      <c r="E195" s="326"/>
      <c r="F195" s="326"/>
      <c r="G195" s="326"/>
      <c r="H195" s="11" t="s">
        <v>13</v>
      </c>
      <c r="I195" s="11" t="s">
        <v>14</v>
      </c>
      <c r="J195" s="52"/>
      <c r="K195" s="52"/>
    </row>
    <row r="196" spans="2:14" x14ac:dyDescent="0.35">
      <c r="B196" s="324"/>
      <c r="C196" s="319">
        <f>'A. Leveraging'!R27</f>
        <v>0</v>
      </c>
      <c r="D196" s="319"/>
      <c r="E196" s="319"/>
      <c r="F196" s="319"/>
      <c r="G196" s="319"/>
      <c r="H196" s="110">
        <f>'A. Leveraging'!W27</f>
        <v>0</v>
      </c>
      <c r="I196" s="12">
        <f>'A. Leveraging'!X27</f>
        <v>0</v>
      </c>
      <c r="J196" s="52"/>
      <c r="K196" s="52"/>
    </row>
    <row r="197" spans="2:14" x14ac:dyDescent="0.35">
      <c r="B197" s="324"/>
      <c r="C197" s="319">
        <f>'A. Leveraging'!R28</f>
        <v>0</v>
      </c>
      <c r="D197" s="319"/>
      <c r="E197" s="319"/>
      <c r="F197" s="319"/>
      <c r="G197" s="319"/>
      <c r="H197" s="110">
        <f>'A. Leveraging'!W28</f>
        <v>0</v>
      </c>
      <c r="I197" s="12">
        <f>'A. Leveraging'!X28</f>
        <v>0</v>
      </c>
      <c r="J197" s="52"/>
      <c r="K197" s="52"/>
    </row>
    <row r="198" spans="2:14" x14ac:dyDescent="0.35">
      <c r="B198" s="324"/>
      <c r="C198" s="319">
        <f>'A. Leveraging'!R29</f>
        <v>0</v>
      </c>
      <c r="D198" s="319"/>
      <c r="E198" s="319"/>
      <c r="F198" s="319"/>
      <c r="G198" s="319"/>
      <c r="H198" s="110">
        <f>'A. Leveraging'!W29</f>
        <v>0</v>
      </c>
      <c r="I198" s="12">
        <f>'A. Leveraging'!X29</f>
        <v>0</v>
      </c>
      <c r="J198" s="52"/>
      <c r="K198" s="52"/>
    </row>
    <row r="199" spans="2:14" x14ac:dyDescent="0.35">
      <c r="B199" s="324"/>
      <c r="C199" s="319">
        <f>'A. Leveraging'!R30</f>
        <v>0</v>
      </c>
      <c r="D199" s="319"/>
      <c r="E199" s="319"/>
      <c r="F199" s="319"/>
      <c r="G199" s="319"/>
      <c r="H199" s="110">
        <f>'A. Leveraging'!W30</f>
        <v>0</v>
      </c>
      <c r="I199" s="12">
        <f>'A. Leveraging'!X30</f>
        <v>0</v>
      </c>
      <c r="J199" s="52"/>
      <c r="K199" s="52"/>
    </row>
    <row r="200" spans="2:14" x14ac:dyDescent="0.35">
      <c r="B200" s="324"/>
      <c r="C200" s="319">
        <f>'A. Leveraging'!R31</f>
        <v>0</v>
      </c>
      <c r="D200" s="319"/>
      <c r="E200" s="319"/>
      <c r="F200" s="319"/>
      <c r="G200" s="319"/>
      <c r="H200" s="110">
        <f>'A. Leveraging'!W31</f>
        <v>0</v>
      </c>
      <c r="I200" s="12">
        <f>'A. Leveraging'!X31</f>
        <v>0</v>
      </c>
      <c r="J200" s="52"/>
      <c r="K200" s="52"/>
    </row>
    <row r="201" spans="2:14" x14ac:dyDescent="0.35">
      <c r="B201" s="324"/>
      <c r="C201" s="319">
        <f>'A. Leveraging'!R32</f>
        <v>0</v>
      </c>
      <c r="D201" s="319"/>
      <c r="E201" s="319"/>
      <c r="F201" s="319"/>
      <c r="G201" s="319"/>
      <c r="H201" s="110">
        <f>'A. Leveraging'!W32</f>
        <v>0</v>
      </c>
      <c r="I201" s="12">
        <f>'A. Leveraging'!X32</f>
        <v>0</v>
      </c>
      <c r="J201" s="52"/>
      <c r="K201" s="52"/>
    </row>
    <row r="202" spans="2:14" x14ac:dyDescent="0.35">
      <c r="B202" s="324"/>
      <c r="C202" s="319">
        <f>'A. Leveraging'!R33</f>
        <v>0</v>
      </c>
      <c r="D202" s="319"/>
      <c r="E202" s="319"/>
      <c r="F202" s="319"/>
      <c r="G202" s="319"/>
      <c r="H202" s="110">
        <f>'A. Leveraging'!W33</f>
        <v>0</v>
      </c>
      <c r="I202" s="12">
        <f>'A. Leveraging'!X33</f>
        <v>0</v>
      </c>
      <c r="J202" s="52"/>
      <c r="K202" s="52"/>
    </row>
    <row r="203" spans="2:14" x14ac:dyDescent="0.35">
      <c r="B203" s="324"/>
      <c r="C203" s="319">
        <f>'A. Leveraging'!R34</f>
        <v>0</v>
      </c>
      <c r="D203" s="319"/>
      <c r="E203" s="319"/>
      <c r="F203" s="319"/>
      <c r="G203" s="319"/>
      <c r="H203" s="110">
        <f>'A. Leveraging'!W34</f>
        <v>0</v>
      </c>
      <c r="I203" s="12">
        <f>'A. Leveraging'!X34</f>
        <v>0</v>
      </c>
      <c r="J203" s="52"/>
      <c r="K203" s="52"/>
    </row>
    <row r="204" spans="2:14" x14ac:dyDescent="0.35">
      <c r="B204" s="324"/>
      <c r="C204" s="319">
        <f>'A. Leveraging'!R35</f>
        <v>0</v>
      </c>
      <c r="D204" s="319"/>
      <c r="E204" s="319"/>
      <c r="F204" s="319"/>
      <c r="G204" s="319"/>
      <c r="H204" s="110">
        <f>'A. Leveraging'!W35</f>
        <v>0</v>
      </c>
      <c r="I204" s="12">
        <f>'A. Leveraging'!X35</f>
        <v>0</v>
      </c>
      <c r="J204" s="52"/>
      <c r="K204" s="52"/>
    </row>
    <row r="205" spans="2:14" x14ac:dyDescent="0.35">
      <c r="B205" s="324"/>
      <c r="C205" s="319">
        <f>'A. Leveraging'!R36</f>
        <v>0</v>
      </c>
      <c r="D205" s="319"/>
      <c r="E205" s="319"/>
      <c r="F205" s="319"/>
      <c r="G205" s="319"/>
      <c r="H205" s="110">
        <f>'A. Leveraging'!W36</f>
        <v>0</v>
      </c>
      <c r="I205" s="12">
        <f>'A. Leveraging'!X36</f>
        <v>0</v>
      </c>
      <c r="J205" s="52"/>
      <c r="K205" s="52"/>
    </row>
    <row r="206" spans="2:14" x14ac:dyDescent="0.35">
      <c r="B206" s="325"/>
      <c r="C206" s="322" t="s">
        <v>15</v>
      </c>
      <c r="D206" s="322"/>
      <c r="E206" s="322"/>
      <c r="F206" s="322"/>
      <c r="G206" s="322"/>
      <c r="H206" s="110">
        <f>'A. Leveraging'!W37</f>
        <v>0</v>
      </c>
      <c r="I206" s="12">
        <f>'A. Leveraging'!X37</f>
        <v>0</v>
      </c>
    </row>
    <row r="207" spans="2:14" x14ac:dyDescent="0.35">
      <c r="B207" s="1"/>
    </row>
    <row r="208" spans="2:14" x14ac:dyDescent="0.35">
      <c r="B208" s="320" t="s">
        <v>16</v>
      </c>
      <c r="C208" s="320"/>
      <c r="D208" s="320"/>
      <c r="E208" s="320"/>
      <c r="F208" s="320"/>
      <c r="G208" s="320"/>
      <c r="H208" s="320"/>
      <c r="I208" s="320"/>
      <c r="J208" s="320"/>
      <c r="K208" s="320"/>
      <c r="L208" s="320"/>
      <c r="M208" s="320"/>
      <c r="N208" s="320"/>
    </row>
    <row r="209" spans="2:14" x14ac:dyDescent="0.35">
      <c r="B209" s="120"/>
      <c r="C209" s="120"/>
      <c r="D209" s="120"/>
      <c r="E209" s="120"/>
      <c r="F209" s="120"/>
      <c r="G209" s="120"/>
      <c r="H209" s="120"/>
      <c r="I209" s="120"/>
      <c r="J209" s="120"/>
      <c r="K209" s="120"/>
    </row>
    <row r="210" spans="2:14" x14ac:dyDescent="0.35">
      <c r="B210" s="135" t="e">
        <f>'A. Leveraging'!#REF!</f>
        <v>#REF!</v>
      </c>
      <c r="C210" s="189" t="e">
        <f>'A. Leveraging'!#REF!</f>
        <v>#REF!</v>
      </c>
      <c r="D210" s="39">
        <v>0.05</v>
      </c>
      <c r="E210" s="37">
        <v>9.9900000000000003E-2</v>
      </c>
      <c r="F210" s="35"/>
      <c r="G210" s="35"/>
      <c r="H210" s="35"/>
      <c r="I210" s="35"/>
      <c r="J210" s="35"/>
      <c r="K210" s="36"/>
    </row>
    <row r="211" spans="2:14" x14ac:dyDescent="0.35">
      <c r="B211" s="135" t="str">
        <f>'A. Leveraging'!Q41</f>
        <v/>
      </c>
      <c r="C211" s="189" t="str">
        <f>'A. Leveraging'!R41</f>
        <v/>
      </c>
      <c r="D211" s="39">
        <v>0.1</v>
      </c>
      <c r="E211" s="37">
        <v>0.19989999999999999</v>
      </c>
      <c r="F211" s="35"/>
      <c r="G211" s="35"/>
      <c r="H211" s="35"/>
      <c r="I211" s="35"/>
      <c r="J211" s="35"/>
      <c r="K211" s="36"/>
    </row>
    <row r="212" spans="2:14" x14ac:dyDescent="0.35">
      <c r="B212" s="135" t="e">
        <f>'A. Leveraging'!#REF!</f>
        <v>#REF!</v>
      </c>
      <c r="C212" s="189" t="e">
        <f>'A. Leveraging'!#REF!</f>
        <v>#REF!</v>
      </c>
      <c r="D212" s="39">
        <v>0.2</v>
      </c>
      <c r="E212" s="37">
        <v>0.2999</v>
      </c>
      <c r="F212" s="35"/>
      <c r="G212" s="35"/>
      <c r="H212" s="35"/>
      <c r="I212" s="35"/>
      <c r="J212" s="35"/>
      <c r="K212" s="36"/>
    </row>
    <row r="213" spans="2:14" x14ac:dyDescent="0.35">
      <c r="B213" s="135" t="e">
        <f>'A. Leveraging'!#REF!</f>
        <v>#REF!</v>
      </c>
      <c r="C213" s="189" t="e">
        <f>'A. Leveraging'!#REF!</f>
        <v>#REF!</v>
      </c>
      <c r="D213" s="39">
        <v>0.3</v>
      </c>
      <c r="E213" s="37">
        <v>0.39989999999999998</v>
      </c>
      <c r="F213" s="35"/>
      <c r="G213" s="35"/>
      <c r="H213" s="35"/>
      <c r="I213" s="35"/>
      <c r="J213" s="35"/>
      <c r="K213" s="36"/>
    </row>
    <row r="214" spans="2:14" x14ac:dyDescent="0.35">
      <c r="B214" s="135" t="e">
        <f>'A. Leveraging'!#REF!</f>
        <v>#REF!</v>
      </c>
      <c r="C214" s="189" t="e">
        <f>'A. Leveraging'!#REF!</f>
        <v>#REF!</v>
      </c>
      <c r="D214" s="39">
        <v>0.4</v>
      </c>
      <c r="E214" s="38">
        <v>1</v>
      </c>
      <c r="F214" s="35"/>
      <c r="G214" s="35"/>
      <c r="H214" s="35"/>
      <c r="I214" s="35"/>
      <c r="J214" s="35"/>
      <c r="K214" s="36"/>
    </row>
    <row r="215" spans="2:14" x14ac:dyDescent="0.35">
      <c r="B215" s="1"/>
      <c r="D215" s="7"/>
    </row>
    <row r="216" spans="2:14" ht="16.5" customHeight="1" thickBot="1" x14ac:dyDescent="0.4">
      <c r="B216" s="278" t="s">
        <v>307</v>
      </c>
      <c r="C216" s="278"/>
      <c r="D216" s="278"/>
      <c r="E216" s="278"/>
      <c r="F216" s="278"/>
      <c r="G216" s="278"/>
      <c r="H216" s="278"/>
      <c r="I216" s="278"/>
      <c r="J216" s="278"/>
      <c r="K216" s="278"/>
      <c r="L216" s="278"/>
      <c r="M216" s="278"/>
      <c r="N216" s="278"/>
    </row>
    <row r="217" spans="2:14" x14ac:dyDescent="0.35">
      <c r="B217" s="112"/>
      <c r="C217" s="112"/>
      <c r="D217" s="112"/>
      <c r="E217" s="112"/>
      <c r="F217" s="112"/>
      <c r="G217" s="112"/>
      <c r="H217" s="112"/>
      <c r="I217" s="112"/>
      <c r="J217" s="112"/>
      <c r="K217" s="112"/>
    </row>
    <row r="218" spans="2:14" ht="15.75" customHeight="1" x14ac:dyDescent="0.35">
      <c r="B218" s="1"/>
      <c r="C218" s="112"/>
      <c r="E218" s="15" t="s">
        <v>17</v>
      </c>
      <c r="F218" s="93" t="e">
        <f>#REF!</f>
        <v>#REF!</v>
      </c>
      <c r="G218" s="92"/>
      <c r="H218" s="25"/>
      <c r="I218" s="25"/>
      <c r="J218" s="25"/>
      <c r="K218" s="25"/>
    </row>
    <row r="219" spans="2:14" x14ac:dyDescent="0.35">
      <c r="B219" s="112"/>
      <c r="C219" s="112"/>
      <c r="D219" s="91"/>
      <c r="E219" s="97" t="s">
        <v>118</v>
      </c>
      <c r="F219" s="93" t="e">
        <f>#REF!</f>
        <v>#REF!</v>
      </c>
      <c r="G219" s="25"/>
      <c r="H219" s="25"/>
      <c r="I219" s="25"/>
      <c r="J219" s="25"/>
      <c r="K219" s="25"/>
    </row>
    <row r="220" spans="2:14" x14ac:dyDescent="0.35">
      <c r="B220" s="112"/>
      <c r="C220" s="112"/>
      <c r="D220" s="91"/>
      <c r="E220" s="97" t="s">
        <v>119</v>
      </c>
      <c r="F220" s="93" t="e">
        <f>#REF!</f>
        <v>#REF!</v>
      </c>
      <c r="G220" s="25"/>
      <c r="H220" s="25"/>
      <c r="I220" s="25"/>
      <c r="J220" s="2"/>
      <c r="K220" s="2"/>
    </row>
    <row r="221" spans="2:14" x14ac:dyDescent="0.35">
      <c r="B221" s="112"/>
      <c r="C221" s="112"/>
      <c r="D221" s="91"/>
      <c r="E221" s="97" t="s">
        <v>255</v>
      </c>
      <c r="F221" s="93" t="e">
        <f>#REF!</f>
        <v>#REF!</v>
      </c>
      <c r="G221" s="25"/>
      <c r="H221" s="25"/>
      <c r="I221" s="25"/>
      <c r="J221" s="2"/>
      <c r="K221" s="2"/>
    </row>
    <row r="222" spans="2:14" x14ac:dyDescent="0.35">
      <c r="B222" s="52"/>
      <c r="C222" s="52"/>
      <c r="D222" s="34"/>
      <c r="G222" s="25"/>
      <c r="H222" s="25"/>
      <c r="I222" s="25"/>
      <c r="J222" s="2"/>
      <c r="K222" s="2"/>
    </row>
    <row r="223" spans="2:14" ht="15.75" customHeight="1" x14ac:dyDescent="0.35">
      <c r="B223" s="321" t="s">
        <v>267</v>
      </c>
      <c r="C223" s="321"/>
      <c r="D223" s="321"/>
      <c r="E223" s="321"/>
      <c r="F223" s="321"/>
      <c r="G223" s="321"/>
      <c r="H223" s="321"/>
      <c r="I223" s="321"/>
      <c r="J223" s="321"/>
      <c r="K223" s="321"/>
    </row>
    <row r="224" spans="2:14" x14ac:dyDescent="0.35">
      <c r="B224" s="273"/>
      <c r="C224" s="273"/>
      <c r="D224" s="273"/>
      <c r="E224" s="273"/>
      <c r="F224" s="273"/>
      <c r="G224" s="273"/>
      <c r="H224" s="273"/>
      <c r="I224" s="273"/>
      <c r="J224" s="273"/>
      <c r="K224" s="273"/>
    </row>
    <row r="225" spans="2:14" x14ac:dyDescent="0.35">
      <c r="B225" s="120"/>
      <c r="D225" s="130" t="s">
        <v>257</v>
      </c>
      <c r="E225" s="130"/>
      <c r="F225" s="130"/>
      <c r="G225" s="130"/>
      <c r="H225" s="130"/>
      <c r="I225" s="130"/>
      <c r="J225" s="130"/>
      <c r="K225" s="130"/>
    </row>
    <row r="226" spans="2:14" x14ac:dyDescent="0.35">
      <c r="B226" s="96" t="e">
        <f>#REF!</f>
        <v>#REF!</v>
      </c>
      <c r="C226" s="96" t="e">
        <f>#REF!</f>
        <v>#REF!</v>
      </c>
      <c r="D226" s="95" t="s">
        <v>117</v>
      </c>
      <c r="E226" s="121">
        <v>0.12</v>
      </c>
      <c r="F226" s="40">
        <v>0.14990000000000001</v>
      </c>
      <c r="G226" s="35"/>
      <c r="H226" s="35"/>
      <c r="I226" s="35"/>
      <c r="J226" s="35"/>
      <c r="K226" s="36"/>
    </row>
    <row r="227" spans="2:14" x14ac:dyDescent="0.35">
      <c r="B227" s="96" t="e">
        <f>#REF!</f>
        <v>#REF!</v>
      </c>
      <c r="C227" s="96" t="e">
        <f>#REF!</f>
        <v>#REF!</v>
      </c>
      <c r="D227" s="95" t="s">
        <v>117</v>
      </c>
      <c r="E227" s="121">
        <v>0.15</v>
      </c>
      <c r="F227" s="40">
        <v>0.2</v>
      </c>
      <c r="G227" s="35"/>
      <c r="H227" s="35"/>
      <c r="I227" s="35"/>
      <c r="J227" s="35"/>
      <c r="K227" s="36"/>
    </row>
    <row r="228" spans="2:14" x14ac:dyDescent="0.35">
      <c r="C228" s="104"/>
      <c r="D228" s="136"/>
      <c r="E228" s="136"/>
      <c r="F228" s="137"/>
      <c r="G228" s="103"/>
      <c r="H228" s="103"/>
      <c r="I228" s="103"/>
      <c r="J228" s="103"/>
      <c r="K228" s="103"/>
    </row>
    <row r="229" spans="2:14" ht="20" x14ac:dyDescent="0.4">
      <c r="B229" s="327" t="s">
        <v>132</v>
      </c>
      <c r="C229" s="328"/>
      <c r="D229" s="328"/>
      <c r="E229" s="328"/>
      <c r="F229" s="328"/>
      <c r="G229" s="328"/>
      <c r="H229" s="328"/>
      <c r="I229" s="328"/>
      <c r="J229" s="328"/>
      <c r="K229" s="328"/>
    </row>
    <row r="230" spans="2:14" x14ac:dyDescent="0.35">
      <c r="B230" s="7"/>
      <c r="C230" s="7"/>
      <c r="D230" s="7"/>
      <c r="E230" s="7"/>
      <c r="F230" s="7"/>
      <c r="G230" s="7"/>
      <c r="H230" s="7"/>
      <c r="I230" s="7"/>
      <c r="J230" s="7"/>
      <c r="K230" s="7"/>
    </row>
    <row r="231" spans="2:14" x14ac:dyDescent="0.35">
      <c r="B231" s="311" t="s">
        <v>268</v>
      </c>
      <c r="C231" s="311"/>
      <c r="D231" s="311"/>
      <c r="E231" s="311"/>
      <c r="F231" s="311"/>
      <c r="G231" s="311"/>
      <c r="H231" s="311"/>
      <c r="I231" s="311"/>
      <c r="J231" s="311"/>
      <c r="K231" s="311"/>
    </row>
    <row r="232" spans="2:14" x14ac:dyDescent="0.35">
      <c r="B232" s="1"/>
      <c r="E232" s="34"/>
    </row>
    <row r="233" spans="2:14" x14ac:dyDescent="0.35">
      <c r="B233" s="120"/>
      <c r="D233" s="130" t="s">
        <v>257</v>
      </c>
      <c r="E233" s="6"/>
      <c r="F233" s="6"/>
      <c r="G233" s="6"/>
      <c r="H233" s="6"/>
      <c r="I233" s="6"/>
      <c r="J233" s="6"/>
      <c r="K233" s="6"/>
    </row>
    <row r="234" spans="2:14" x14ac:dyDescent="0.35">
      <c r="B234" s="96" t="e">
        <f>#REF!</f>
        <v>#REF!</v>
      </c>
      <c r="C234" s="96" t="e">
        <f>#REF!</f>
        <v>#REF!</v>
      </c>
      <c r="D234" s="131" t="s">
        <v>256</v>
      </c>
      <c r="E234" s="121">
        <v>0.05</v>
      </c>
      <c r="F234" s="121">
        <v>0.1</v>
      </c>
      <c r="G234" s="329" t="s">
        <v>258</v>
      </c>
      <c r="H234" s="329"/>
      <c r="I234" s="329"/>
      <c r="J234" s="329"/>
      <c r="K234" s="330"/>
    </row>
    <row r="235" spans="2:14" x14ac:dyDescent="0.35">
      <c r="B235" s="96" t="e">
        <f>#REF!</f>
        <v>#REF!</v>
      </c>
      <c r="C235" s="96" t="e">
        <f>#REF!</f>
        <v>#REF!</v>
      </c>
      <c r="D235" s="131" t="s">
        <v>256</v>
      </c>
      <c r="E235" s="121">
        <v>0.12</v>
      </c>
      <c r="F235" s="121">
        <v>0.14990000000000001</v>
      </c>
      <c r="G235" s="132"/>
      <c r="H235" s="132"/>
      <c r="I235" s="132"/>
      <c r="J235" s="132"/>
      <c r="K235" s="133"/>
    </row>
    <row r="236" spans="2:14" x14ac:dyDescent="0.35">
      <c r="B236" s="96" t="e">
        <f>#REF!</f>
        <v>#REF!</v>
      </c>
      <c r="C236" s="96" t="e">
        <f>#REF!</f>
        <v>#REF!</v>
      </c>
      <c r="D236" s="131" t="s">
        <v>256</v>
      </c>
      <c r="E236" s="121">
        <v>0.15</v>
      </c>
      <c r="F236" s="121">
        <v>0.2</v>
      </c>
      <c r="G236" s="132"/>
      <c r="H236" s="132"/>
      <c r="I236" s="132"/>
      <c r="J236" s="132"/>
      <c r="K236" s="133"/>
    </row>
    <row r="237" spans="2:14" x14ac:dyDescent="0.35">
      <c r="C237" s="104"/>
      <c r="D237" s="136"/>
      <c r="E237" s="136"/>
      <c r="F237" s="137"/>
      <c r="G237" s="103"/>
      <c r="H237" s="103"/>
      <c r="I237" s="103"/>
      <c r="J237" s="103"/>
      <c r="K237" s="103"/>
    </row>
    <row r="238" spans="2:14" ht="16.5" customHeight="1" thickBot="1" x14ac:dyDescent="0.4">
      <c r="B238" s="278" t="s">
        <v>308</v>
      </c>
      <c r="C238" s="278"/>
      <c r="D238" s="278"/>
      <c r="E238" s="278"/>
      <c r="F238" s="278"/>
      <c r="G238" s="278"/>
      <c r="H238" s="278"/>
      <c r="I238" s="278"/>
      <c r="J238" s="278"/>
      <c r="K238" s="278"/>
      <c r="L238" s="278"/>
      <c r="M238" s="278"/>
      <c r="N238" s="278"/>
    </row>
    <row r="239" spans="2:14" x14ac:dyDescent="0.35">
      <c r="B239" s="1"/>
      <c r="D239" s="6"/>
      <c r="E239" s="6"/>
      <c r="F239" s="6"/>
      <c r="G239" s="6"/>
      <c r="H239" s="6"/>
      <c r="I239" s="6"/>
      <c r="J239" s="6"/>
      <c r="K239" s="6"/>
    </row>
    <row r="240" spans="2:14" ht="50.25" customHeight="1" x14ac:dyDescent="0.35">
      <c r="B240" s="96" t="e">
        <f>#REF!</f>
        <v>#REF!</v>
      </c>
      <c r="C240" s="96" t="e">
        <f>#REF!</f>
        <v>#REF!</v>
      </c>
      <c r="D240" s="302" t="s">
        <v>186</v>
      </c>
      <c r="E240" s="302"/>
      <c r="F240" s="302"/>
      <c r="G240" s="302"/>
      <c r="H240" s="302"/>
      <c r="I240" s="302"/>
      <c r="J240" s="302"/>
      <c r="K240" s="302"/>
    </row>
    <row r="241" spans="2:14" x14ac:dyDescent="0.35">
      <c r="B241" s="1"/>
      <c r="D241" s="7"/>
    </row>
    <row r="242" spans="2:14" ht="16" thickBot="1" x14ac:dyDescent="0.4">
      <c r="B242" s="278" t="s">
        <v>136</v>
      </c>
      <c r="C242" s="278"/>
      <c r="D242" s="278"/>
      <c r="E242" s="278"/>
      <c r="F242" s="278"/>
      <c r="G242" s="278"/>
      <c r="H242" s="278"/>
      <c r="I242" s="278"/>
      <c r="J242" s="278"/>
      <c r="K242" s="278"/>
      <c r="L242" s="278"/>
      <c r="M242" s="278"/>
      <c r="N242" s="278"/>
    </row>
    <row r="243" spans="2:14" x14ac:dyDescent="0.35">
      <c r="B243" s="1"/>
      <c r="D243" s="6"/>
      <c r="E243" s="6"/>
      <c r="F243" s="6"/>
      <c r="G243" s="6"/>
      <c r="H243" s="6"/>
      <c r="I243" s="6"/>
      <c r="J243" s="6"/>
      <c r="K243" s="6"/>
    </row>
    <row r="244" spans="2:14" x14ac:dyDescent="0.35">
      <c r="B244" s="96" t="e">
        <f>#REF!</f>
        <v>#REF!</v>
      </c>
      <c r="C244" s="96" t="e">
        <f>#REF!</f>
        <v>#REF!</v>
      </c>
      <c r="D244" s="302" t="s">
        <v>88</v>
      </c>
      <c r="E244" s="302"/>
      <c r="F244" s="302"/>
      <c r="G244" s="302"/>
      <c r="H244" s="302"/>
      <c r="I244" s="302"/>
      <c r="J244" s="302"/>
      <c r="K244" s="302"/>
    </row>
    <row r="245" spans="2:14" ht="15.75" customHeight="1" x14ac:dyDescent="0.35">
      <c r="B245" s="1"/>
      <c r="D245" s="7"/>
    </row>
  </sheetData>
  <sheetProtection selectLockedCells="1"/>
  <mergeCells count="129">
    <mergeCell ref="D32:L32"/>
    <mergeCell ref="D35:L35"/>
    <mergeCell ref="B74:N74"/>
    <mergeCell ref="B56:N56"/>
    <mergeCell ref="B48:N48"/>
    <mergeCell ref="B1:N1"/>
    <mergeCell ref="E4:I4"/>
    <mergeCell ref="E6:F6"/>
    <mergeCell ref="B10:N10"/>
    <mergeCell ref="B8:N8"/>
    <mergeCell ref="D13:L13"/>
    <mergeCell ref="B11:N11"/>
    <mergeCell ref="B37:N37"/>
    <mergeCell ref="B29:N29"/>
    <mergeCell ref="B19:N19"/>
    <mergeCell ref="B21:K21"/>
    <mergeCell ref="B25:K25"/>
    <mergeCell ref="B15:N15"/>
    <mergeCell ref="D17:L17"/>
    <mergeCell ref="D39:K39"/>
    <mergeCell ref="D43:K43"/>
    <mergeCell ref="D44:K44"/>
    <mergeCell ref="D45:K45"/>
    <mergeCell ref="D46:K46"/>
    <mergeCell ref="D40:K40"/>
    <mergeCell ref="D41:K41"/>
    <mergeCell ref="D42:K42"/>
    <mergeCell ref="F83:L83"/>
    <mergeCell ref="F86:L86"/>
    <mergeCell ref="E91:L91"/>
    <mergeCell ref="F92:L92"/>
    <mergeCell ref="B49:L49"/>
    <mergeCell ref="D58:K58"/>
    <mergeCell ref="D59:K60"/>
    <mergeCell ref="D61:K61"/>
    <mergeCell ref="D62:K63"/>
    <mergeCell ref="D50:K50"/>
    <mergeCell ref="D51:K51"/>
    <mergeCell ref="D52:K52"/>
    <mergeCell ref="D53:K53"/>
    <mergeCell ref="D54:K54"/>
    <mergeCell ref="C157:I157"/>
    <mergeCell ref="F170:G170"/>
    <mergeCell ref="B172:J172"/>
    <mergeCell ref="B133:K133"/>
    <mergeCell ref="D135:G135"/>
    <mergeCell ref="B109:C109"/>
    <mergeCell ref="D109:K109"/>
    <mergeCell ref="D110:K110"/>
    <mergeCell ref="D111:K111"/>
    <mergeCell ref="D112:K112"/>
    <mergeCell ref="E120:L120"/>
    <mergeCell ref="E121:L121"/>
    <mergeCell ref="E122:L122"/>
    <mergeCell ref="E123:L123"/>
    <mergeCell ref="E117:L117"/>
    <mergeCell ref="H135:K135"/>
    <mergeCell ref="B126:N126"/>
    <mergeCell ref="E118:L118"/>
    <mergeCell ref="E119:L119"/>
    <mergeCell ref="E124:L124"/>
    <mergeCell ref="B114:N114"/>
    <mergeCell ref="B145:B147"/>
    <mergeCell ref="D145:K145"/>
    <mergeCell ref="D146:K146"/>
    <mergeCell ref="C204:G204"/>
    <mergeCell ref="B229:K229"/>
    <mergeCell ref="B231:K231"/>
    <mergeCell ref="G234:K234"/>
    <mergeCell ref="B224:K224"/>
    <mergeCell ref="D128:K128"/>
    <mergeCell ref="D129:K129"/>
    <mergeCell ref="D160:G160"/>
    <mergeCell ref="D161:G161"/>
    <mergeCell ref="D162:G162"/>
    <mergeCell ref="G176:H177"/>
    <mergeCell ref="I176:J177"/>
    <mergeCell ref="G178:H178"/>
    <mergeCell ref="I178:J178"/>
    <mergeCell ref="D163:G163"/>
    <mergeCell ref="D164:G164"/>
    <mergeCell ref="D165:G165"/>
    <mergeCell ref="D166:G166"/>
    <mergeCell ref="D159:G159"/>
    <mergeCell ref="F169:G169"/>
    <mergeCell ref="B153:N153"/>
    <mergeCell ref="B149:N149"/>
    <mergeCell ref="B131:N131"/>
    <mergeCell ref="D151:K151"/>
    <mergeCell ref="C205:G205"/>
    <mergeCell ref="B191:N191"/>
    <mergeCell ref="B186:N186"/>
    <mergeCell ref="D188:K188"/>
    <mergeCell ref="D189:K189"/>
    <mergeCell ref="C174:I174"/>
    <mergeCell ref="D244:K244"/>
    <mergeCell ref="B242:N242"/>
    <mergeCell ref="B223:K223"/>
    <mergeCell ref="D240:K240"/>
    <mergeCell ref="B238:N238"/>
    <mergeCell ref="C206:G206"/>
    <mergeCell ref="B216:N216"/>
    <mergeCell ref="B208:N208"/>
    <mergeCell ref="B195:B206"/>
    <mergeCell ref="C195:G195"/>
    <mergeCell ref="C196:G196"/>
    <mergeCell ref="C197:G197"/>
    <mergeCell ref="C198:G198"/>
    <mergeCell ref="C199:G199"/>
    <mergeCell ref="C200:G200"/>
    <mergeCell ref="C201:G201"/>
    <mergeCell ref="C202:G202"/>
    <mergeCell ref="C203:G203"/>
    <mergeCell ref="B101:N101"/>
    <mergeCell ref="D64:K64"/>
    <mergeCell ref="F68:G68"/>
    <mergeCell ref="B80:N80"/>
    <mergeCell ref="B66:N66"/>
    <mergeCell ref="B107:N107"/>
    <mergeCell ref="D147:K147"/>
    <mergeCell ref="B137:K137"/>
    <mergeCell ref="B139:K139"/>
    <mergeCell ref="B140:K140"/>
    <mergeCell ref="D141:G141"/>
    <mergeCell ref="H141:K141"/>
    <mergeCell ref="B142:K142"/>
    <mergeCell ref="D143:G143"/>
    <mergeCell ref="H143:K143"/>
    <mergeCell ref="B144:K144"/>
  </mergeCells>
  <dataValidations count="3">
    <dataValidation type="whole" operator="greaterThanOrEqual" allowBlank="1" showInputMessage="1" showErrorMessage="1" sqref="I179 I220:I221 D219:D221 F218:F221" xr:uid="{1DD2EA14-E246-4D02-AEDB-407CD4F99441}">
      <formula1>0</formula1>
    </dataValidation>
    <dataValidation operator="greaterThanOrEqual" showInputMessage="1" showErrorMessage="1" sqref="H155:I155 E176:E179 F174 F157 B155 B159:B166 D159:D166 E170 I178 G178 H159:J167 B182:C184" xr:uid="{ECD67972-D1A0-43DB-B9E3-A36CE6CA9324}"/>
    <dataValidation operator="greaterThanOrEqual" allowBlank="1" showInputMessage="1" showErrorMessage="1" sqref="G219:I219" xr:uid="{C3DC8A45-6DC5-431A-BAC0-5C877E6E9653}"/>
  </dataValidations>
  <pageMargins left="0.7" right="0.7" top="0.75" bottom="0.75" header="0.3" footer="0.3"/>
  <pageSetup scale="44" fitToHeight="3" orientation="portrait" r:id="rId1"/>
  <headerFooter>
    <oddFooter>&amp;LVersion: 1/1/2014&amp;CTab: &amp;A&amp;RPrint Date: &amp;D</oddFooter>
  </headerFooter>
  <rowBreaks count="3" manualBreakCount="3">
    <brk id="100" min="1" max="13" man="1"/>
    <brk id="152" min="1" max="13" man="1"/>
    <brk id="185" min="1" max="1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B1:Z50"/>
  <sheetViews>
    <sheetView showGridLines="0" view="pageBreakPreview" zoomScaleNormal="100" zoomScaleSheetLayoutView="100" workbookViewId="0">
      <selection activeCell="J24" sqref="J24"/>
    </sheetView>
  </sheetViews>
  <sheetFormatPr defaultColWidth="9.1796875" defaultRowHeight="15.5" x14ac:dyDescent="0.35"/>
  <cols>
    <col min="1" max="1" width="3.54296875" style="1" customWidth="1"/>
    <col min="2" max="3" width="9.1796875" style="19" hidden="1" customWidth="1"/>
    <col min="4" max="5" width="5.81640625" style="1" customWidth="1"/>
    <col min="6" max="8" width="12.453125" style="1" customWidth="1"/>
    <col min="9" max="9" width="14.453125" style="1" customWidth="1"/>
    <col min="10" max="12" width="12.453125" style="1" customWidth="1"/>
    <col min="13" max="13" width="12.7265625" style="1" customWidth="1"/>
    <col min="14" max="14" width="3.54296875" style="1" customWidth="1"/>
    <col min="15" max="16" width="7.7265625" style="19" hidden="1" customWidth="1"/>
    <col min="17" max="18" width="6" style="1" customWidth="1"/>
    <col min="19" max="25" width="12.453125" style="1" customWidth="1"/>
    <col min="26" max="26" width="12.7265625" style="1" customWidth="1"/>
    <col min="27" max="16384" width="9.1796875" style="1"/>
  </cols>
  <sheetData>
    <row r="1" spans="2:26" x14ac:dyDescent="0.35">
      <c r="N1" s="31"/>
    </row>
    <row r="2" spans="2:26" x14ac:dyDescent="0.35">
      <c r="D2" s="273" t="s">
        <v>461</v>
      </c>
      <c r="E2" s="273"/>
      <c r="F2" s="273"/>
      <c r="G2" s="273"/>
      <c r="H2" s="273"/>
      <c r="I2" s="273"/>
      <c r="J2" s="273"/>
      <c r="K2" s="273"/>
      <c r="L2" s="273"/>
      <c r="M2" s="273"/>
      <c r="N2" s="31"/>
      <c r="Q2" s="273" t="str">
        <f>D2</f>
        <v>Scoring - Leveraging Other Capital Funding Sources Certification</v>
      </c>
      <c r="R2" s="273"/>
      <c r="S2" s="273"/>
      <c r="T2" s="273"/>
      <c r="U2" s="273"/>
      <c r="V2" s="273"/>
      <c r="W2" s="273"/>
      <c r="X2" s="273"/>
      <c r="Y2" s="273"/>
      <c r="Z2" s="273"/>
    </row>
    <row r="3" spans="2:26" ht="16" thickBot="1" x14ac:dyDescent="0.4">
      <c r="D3" s="274" t="s">
        <v>26</v>
      </c>
      <c r="E3" s="274"/>
      <c r="F3" s="274"/>
      <c r="G3" s="274"/>
      <c r="H3" s="274"/>
      <c r="I3" s="274"/>
      <c r="J3" s="274"/>
      <c r="K3" s="274"/>
      <c r="L3" s="274"/>
      <c r="M3" s="274"/>
      <c r="N3" s="31"/>
      <c r="Q3" s="274" t="s">
        <v>27</v>
      </c>
      <c r="R3" s="274"/>
      <c r="S3" s="274"/>
      <c r="T3" s="274"/>
      <c r="U3" s="274"/>
      <c r="V3" s="274"/>
      <c r="W3" s="274"/>
      <c r="X3" s="274"/>
      <c r="Y3" s="274"/>
      <c r="Z3" s="274"/>
    </row>
    <row r="4" spans="2:26" x14ac:dyDescent="0.35">
      <c r="D4" s="2"/>
      <c r="E4" s="2"/>
      <c r="F4" s="2"/>
      <c r="G4" s="2"/>
      <c r="H4" s="2"/>
      <c r="I4" s="2"/>
      <c r="J4" s="2"/>
      <c r="K4" s="2"/>
      <c r="L4" s="2"/>
      <c r="M4" s="2"/>
      <c r="N4" s="31"/>
      <c r="Q4" s="2"/>
      <c r="R4" s="2"/>
      <c r="S4" s="2"/>
      <c r="T4" s="2"/>
      <c r="U4" s="2"/>
      <c r="V4" s="2"/>
      <c r="W4" s="2"/>
      <c r="X4" s="2"/>
      <c r="Y4" s="2"/>
      <c r="Z4" s="2"/>
    </row>
    <row r="5" spans="2:26" x14ac:dyDescent="0.35">
      <c r="D5" s="2"/>
      <c r="E5" s="2"/>
      <c r="G5" s="34" t="s">
        <v>0</v>
      </c>
      <c r="H5" s="14" t="str">
        <f>IF('Scoring Summary'!$E$5="","",'Scoring Summary'!$E$5)</f>
        <v/>
      </c>
      <c r="I5" s="52"/>
      <c r="J5" s="52"/>
      <c r="K5" s="52"/>
      <c r="L5" s="52"/>
      <c r="M5" s="2"/>
      <c r="N5" s="31"/>
      <c r="Q5" s="2"/>
      <c r="R5" s="2"/>
      <c r="T5" s="34" t="s">
        <v>0</v>
      </c>
      <c r="U5" s="14" t="str">
        <f>IF('Scoring Summary'!$E$5="","",'Scoring Summary'!$E$5)</f>
        <v/>
      </c>
      <c r="V5" s="52"/>
      <c r="W5" s="52"/>
      <c r="X5" s="52"/>
      <c r="Y5" s="52"/>
      <c r="Z5" s="2"/>
    </row>
    <row r="6" spans="2:26" x14ac:dyDescent="0.35">
      <c r="G6" s="34" t="s">
        <v>1</v>
      </c>
      <c r="H6" s="299" t="str">
        <f>IF('Scoring Summary'!E6="","",'Scoring Summary'!E6)</f>
        <v/>
      </c>
      <c r="I6" s="300"/>
      <c r="J6" s="300"/>
      <c r="K6" s="300"/>
      <c r="L6" s="301"/>
      <c r="N6" s="31"/>
      <c r="T6" s="34" t="s">
        <v>1</v>
      </c>
      <c r="U6" s="299" t="str">
        <f>IF('Scoring Summary'!E6="","",'Scoring Summary'!E6)</f>
        <v/>
      </c>
      <c r="V6" s="300"/>
      <c r="W6" s="300"/>
      <c r="X6" s="300"/>
      <c r="Y6" s="301"/>
    </row>
    <row r="7" spans="2:26" x14ac:dyDescent="0.35">
      <c r="G7" s="34"/>
      <c r="H7" s="17"/>
      <c r="I7" s="17"/>
      <c r="J7" s="52"/>
      <c r="K7" s="52"/>
      <c r="L7" s="52"/>
      <c r="N7" s="31"/>
      <c r="T7" s="34"/>
      <c r="U7" s="17"/>
      <c r="V7" s="17"/>
      <c r="W7" s="52"/>
      <c r="X7" s="52"/>
      <c r="Y7" s="52"/>
    </row>
    <row r="8" spans="2:26" x14ac:dyDescent="0.35">
      <c r="G8" s="34" t="s">
        <v>21</v>
      </c>
      <c r="H8" s="384" t="str">
        <f>IF('Scoring Summary'!E8="","",'Scoring Summary'!E8)</f>
        <v>HOME-ARP Non-Congregate Shelter</v>
      </c>
      <c r="I8" s="384"/>
      <c r="J8" s="384"/>
      <c r="K8" s="52"/>
      <c r="L8" s="52"/>
      <c r="N8" s="31"/>
      <c r="T8" s="34" t="s">
        <v>21</v>
      </c>
      <c r="U8" s="377" t="str">
        <f>IF('Scoring Summary'!E8="","",'Scoring Summary'!E8)</f>
        <v>HOME-ARP Non-Congregate Shelter</v>
      </c>
      <c r="V8" s="378"/>
      <c r="W8" s="379"/>
      <c r="X8" s="52"/>
      <c r="Y8" s="52"/>
    </row>
    <row r="9" spans="2:26" x14ac:dyDescent="0.35">
      <c r="G9" s="34"/>
      <c r="H9" s="51"/>
      <c r="I9" s="51"/>
      <c r="J9" s="52"/>
      <c r="K9" s="52"/>
      <c r="L9" s="52"/>
      <c r="N9" s="31"/>
      <c r="O9" s="19" t="s">
        <v>66</v>
      </c>
      <c r="T9" s="34"/>
      <c r="U9" s="51"/>
      <c r="V9" s="51"/>
      <c r="W9" s="52"/>
      <c r="X9" s="52"/>
      <c r="Y9" s="52"/>
    </row>
    <row r="10" spans="2:26" x14ac:dyDescent="0.35">
      <c r="G10" s="34" t="s">
        <v>19</v>
      </c>
      <c r="H10" s="16">
        <f>SUM(D41:D41)</f>
        <v>0</v>
      </c>
      <c r="I10" s="51"/>
      <c r="J10" s="52"/>
      <c r="K10" s="52"/>
      <c r="L10" s="52"/>
      <c r="N10" s="31"/>
      <c r="O10" s="19" t="s">
        <v>65</v>
      </c>
      <c r="T10" s="34" t="s">
        <v>20</v>
      </c>
      <c r="U10" s="16">
        <f>SUM(Q41:Q41)</f>
        <v>0</v>
      </c>
      <c r="V10" s="51"/>
      <c r="W10" s="52"/>
      <c r="X10" s="52"/>
      <c r="Y10" s="52"/>
    </row>
    <row r="11" spans="2:26" ht="16" thickBot="1" x14ac:dyDescent="0.4">
      <c r="D11" s="3"/>
      <c r="E11" s="3"/>
      <c r="F11" s="3"/>
      <c r="G11" s="3"/>
      <c r="H11" s="3"/>
      <c r="I11" s="3"/>
      <c r="J11" s="3"/>
      <c r="K11" s="3"/>
      <c r="L11" s="3"/>
      <c r="M11" s="3"/>
      <c r="N11" s="31"/>
      <c r="Q11" s="3"/>
      <c r="R11" s="3"/>
      <c r="S11" s="3"/>
      <c r="T11" s="3"/>
      <c r="U11" s="3"/>
      <c r="V11" s="3"/>
      <c r="W11" s="3"/>
      <c r="X11" s="3"/>
      <c r="Y11" s="3"/>
      <c r="Z11" s="3"/>
    </row>
    <row r="12" spans="2:26" x14ac:dyDescent="0.35">
      <c r="N12" s="31"/>
    </row>
    <row r="13" spans="2:26" s="119" customFormat="1" ht="240" customHeight="1" x14ac:dyDescent="0.35">
      <c r="B13" s="126"/>
      <c r="C13" s="126"/>
      <c r="D13" s="285" t="s">
        <v>462</v>
      </c>
      <c r="E13" s="285"/>
      <c r="F13" s="285"/>
      <c r="G13" s="285"/>
      <c r="H13" s="285"/>
      <c r="I13" s="285"/>
      <c r="J13" s="285"/>
      <c r="K13" s="285"/>
      <c r="L13" s="285"/>
      <c r="M13" s="285"/>
      <c r="N13" s="127"/>
      <c r="O13" s="126"/>
      <c r="P13" s="126"/>
      <c r="Q13" s="285" t="s">
        <v>463</v>
      </c>
      <c r="R13" s="285"/>
      <c r="S13" s="285"/>
      <c r="T13" s="285"/>
      <c r="U13" s="285"/>
      <c r="V13" s="285"/>
      <c r="W13" s="285"/>
      <c r="X13" s="285"/>
      <c r="Y13" s="285"/>
      <c r="Z13" s="285"/>
    </row>
    <row r="14" spans="2:26" x14ac:dyDescent="0.35">
      <c r="D14" s="288"/>
      <c r="E14" s="288"/>
      <c r="F14" s="288"/>
      <c r="G14" s="288"/>
      <c r="H14" s="288"/>
      <c r="I14" s="288"/>
      <c r="J14" s="288"/>
      <c r="K14" s="288"/>
      <c r="L14" s="288"/>
      <c r="M14" s="288"/>
      <c r="N14" s="31"/>
      <c r="Q14" s="288"/>
      <c r="R14" s="288"/>
      <c r="S14" s="288"/>
      <c r="T14" s="288"/>
      <c r="U14" s="288"/>
      <c r="V14" s="288"/>
      <c r="W14" s="288"/>
      <c r="X14" s="288"/>
      <c r="Y14" s="288"/>
      <c r="Z14" s="288"/>
    </row>
    <row r="15" spans="2:26" x14ac:dyDescent="0.35">
      <c r="D15" s="52" t="s">
        <v>112</v>
      </c>
      <c r="E15" s="112"/>
      <c r="F15" s="112"/>
      <c r="G15" s="112"/>
      <c r="H15" s="112"/>
      <c r="I15" s="112"/>
      <c r="J15" s="112"/>
      <c r="K15" s="112"/>
      <c r="L15" s="112"/>
      <c r="M15" s="112"/>
      <c r="N15" s="31"/>
      <c r="Q15" s="52" t="s">
        <v>112</v>
      </c>
      <c r="R15" s="112"/>
      <c r="S15" s="112"/>
      <c r="T15" s="112"/>
      <c r="U15" s="112"/>
      <c r="V15" s="112"/>
      <c r="W15" s="112"/>
      <c r="X15" s="112"/>
      <c r="Y15" s="112"/>
      <c r="Z15" s="112"/>
    </row>
    <row r="16" spans="2:26" x14ac:dyDescent="0.35">
      <c r="D16" s="112"/>
      <c r="E16" s="112"/>
      <c r="F16" s="112"/>
      <c r="G16" s="112"/>
      <c r="H16" s="112"/>
      <c r="I16" s="112"/>
      <c r="J16" s="112"/>
      <c r="K16" s="112"/>
      <c r="L16" s="112"/>
      <c r="M16" s="112"/>
      <c r="N16" s="31"/>
      <c r="Q16" s="112"/>
      <c r="R16" s="112"/>
      <c r="S16" s="112"/>
      <c r="T16" s="112"/>
      <c r="U16" s="112"/>
      <c r="V16" s="112"/>
      <c r="W16" s="112"/>
      <c r="X16" s="112"/>
      <c r="Y16" s="112"/>
      <c r="Z16" s="112"/>
    </row>
    <row r="17" spans="2:26" s="187" customFormat="1" ht="25.5" customHeight="1" x14ac:dyDescent="0.35">
      <c r="B17" s="19"/>
      <c r="C17" s="19"/>
      <c r="D17" s="210"/>
      <c r="E17" s="210"/>
      <c r="F17" s="337" t="s">
        <v>107</v>
      </c>
      <c r="G17" s="337"/>
      <c r="H17" s="337"/>
      <c r="I17" s="210"/>
      <c r="J17" s="337" t="s">
        <v>108</v>
      </c>
      <c r="K17" s="337"/>
      <c r="L17" s="337"/>
      <c r="M17" s="210"/>
      <c r="N17" s="211"/>
      <c r="O17" s="19"/>
      <c r="P17" s="19"/>
      <c r="Q17" s="210"/>
      <c r="R17" s="210"/>
      <c r="S17" s="337" t="s">
        <v>107</v>
      </c>
      <c r="T17" s="337"/>
      <c r="U17" s="337"/>
      <c r="V17" s="210"/>
      <c r="W17" s="337" t="s">
        <v>108</v>
      </c>
      <c r="X17" s="337"/>
      <c r="Y17" s="337"/>
      <c r="Z17" s="210"/>
    </row>
    <row r="18" spans="2:26" ht="35.5" customHeight="1" x14ac:dyDescent="0.35">
      <c r="D18" s="112"/>
      <c r="E18" s="112"/>
      <c r="F18" s="383" t="s">
        <v>109</v>
      </c>
      <c r="G18" s="383"/>
      <c r="H18" s="383"/>
      <c r="I18" s="112"/>
      <c r="J18" s="383" t="s">
        <v>399</v>
      </c>
      <c r="K18" s="383"/>
      <c r="L18" s="383"/>
      <c r="M18" s="112"/>
      <c r="N18" s="31"/>
      <c r="Q18" s="112"/>
      <c r="R18" s="112"/>
      <c r="S18" s="383" t="s">
        <v>109</v>
      </c>
      <c r="T18" s="383"/>
      <c r="U18" s="383"/>
      <c r="V18" s="112"/>
      <c r="W18" s="383" t="s">
        <v>399</v>
      </c>
      <c r="X18" s="383"/>
      <c r="Y18" s="383"/>
      <c r="Z18" s="112"/>
    </row>
    <row r="19" spans="2:26" ht="35.5" customHeight="1" x14ac:dyDescent="0.35">
      <c r="D19" s="112"/>
      <c r="E19" s="112"/>
      <c r="F19" s="383" t="s">
        <v>335</v>
      </c>
      <c r="G19" s="383"/>
      <c r="H19" s="383"/>
      <c r="I19" s="112"/>
      <c r="J19" s="380" t="s">
        <v>334</v>
      </c>
      <c r="K19" s="381"/>
      <c r="L19" s="382"/>
      <c r="M19" s="112"/>
      <c r="N19" s="31"/>
      <c r="Q19" s="112"/>
      <c r="R19" s="112"/>
      <c r="S19" s="383" t="s">
        <v>335</v>
      </c>
      <c r="T19" s="383"/>
      <c r="U19" s="383"/>
      <c r="V19" s="112"/>
      <c r="W19" s="380" t="s">
        <v>334</v>
      </c>
      <c r="X19" s="381"/>
      <c r="Y19" s="382"/>
      <c r="Z19" s="112"/>
    </row>
    <row r="20" spans="2:26" ht="35.5" customHeight="1" x14ac:dyDescent="0.35">
      <c r="D20" s="112"/>
      <c r="E20" s="112"/>
      <c r="F20" s="383" t="s">
        <v>110</v>
      </c>
      <c r="G20" s="383"/>
      <c r="H20" s="383"/>
      <c r="I20" s="112"/>
      <c r="J20" s="383" t="s">
        <v>111</v>
      </c>
      <c r="K20" s="383"/>
      <c r="L20" s="383"/>
      <c r="M20" s="112"/>
      <c r="N20" s="31"/>
      <c r="Q20" s="112"/>
      <c r="R20" s="112"/>
      <c r="S20" s="383" t="s">
        <v>110</v>
      </c>
      <c r="T20" s="383"/>
      <c r="U20" s="383"/>
      <c r="V20" s="112"/>
      <c r="W20" s="383" t="s">
        <v>111</v>
      </c>
      <c r="X20" s="383"/>
      <c r="Y20" s="383"/>
      <c r="Z20" s="112"/>
    </row>
    <row r="21" spans="2:26" x14ac:dyDescent="0.35">
      <c r="D21" s="112"/>
      <c r="E21" s="112"/>
      <c r="F21" s="112"/>
      <c r="G21" s="112"/>
      <c r="H21" s="112"/>
      <c r="I21" s="112"/>
      <c r="J21" s="112"/>
      <c r="K21" s="112"/>
      <c r="L21" s="112"/>
      <c r="M21" s="112"/>
      <c r="N21" s="31"/>
      <c r="Q21" s="112"/>
      <c r="R21" s="112"/>
      <c r="S21" s="112"/>
      <c r="T21" s="112"/>
      <c r="U21" s="112"/>
      <c r="V21" s="112"/>
      <c r="W21" s="112"/>
      <c r="X21" s="112"/>
      <c r="Y21" s="112"/>
      <c r="Z21" s="112"/>
    </row>
    <row r="22" spans="2:26" ht="16.5" customHeight="1" thickBot="1" x14ac:dyDescent="0.4">
      <c r="D22" s="390" t="s">
        <v>106</v>
      </c>
      <c r="E22" s="390"/>
      <c r="F22" s="390"/>
      <c r="G22" s="390"/>
      <c r="H22" s="390"/>
      <c r="I22" s="390"/>
      <c r="J22" s="390"/>
      <c r="K22" s="390"/>
      <c r="L22" s="390"/>
      <c r="M22" s="390"/>
      <c r="N22" s="31"/>
      <c r="Q22" s="390" t="s">
        <v>106</v>
      </c>
      <c r="R22" s="390"/>
      <c r="S22" s="390"/>
      <c r="T22" s="390"/>
      <c r="U22" s="390"/>
      <c r="V22" s="390"/>
      <c r="W22" s="390"/>
      <c r="X22" s="390"/>
      <c r="Y22" s="390"/>
      <c r="Z22" s="390"/>
    </row>
    <row r="23" spans="2:26" x14ac:dyDescent="0.35">
      <c r="D23" s="52"/>
      <c r="E23" s="52"/>
      <c r="F23" s="52"/>
      <c r="G23" s="52"/>
      <c r="H23" s="52"/>
      <c r="I23" s="52"/>
      <c r="J23" s="52"/>
      <c r="K23" s="52"/>
      <c r="L23" s="52"/>
      <c r="M23" s="52"/>
      <c r="N23" s="31"/>
      <c r="Q23" s="52"/>
      <c r="R23" s="52"/>
      <c r="S23" s="52"/>
      <c r="T23" s="52"/>
      <c r="U23" s="52"/>
      <c r="V23" s="52"/>
      <c r="W23" s="52"/>
      <c r="X23" s="52"/>
      <c r="Y23" s="52"/>
      <c r="Z23" s="52"/>
    </row>
    <row r="24" spans="2:26" x14ac:dyDescent="0.35">
      <c r="D24" s="52"/>
      <c r="E24" s="52"/>
      <c r="G24" s="52"/>
      <c r="I24" s="97" t="s">
        <v>266</v>
      </c>
      <c r="J24" s="26"/>
      <c r="K24" s="52"/>
      <c r="L24" s="52"/>
      <c r="M24" s="52"/>
      <c r="N24" s="31"/>
      <c r="Q24" s="52"/>
      <c r="R24" s="52"/>
      <c r="T24" s="52"/>
      <c r="V24" s="97" t="s">
        <v>266</v>
      </c>
      <c r="W24" s="26"/>
      <c r="X24" s="52"/>
      <c r="Y24" s="52"/>
      <c r="Z24" s="52"/>
    </row>
    <row r="25" spans="2:26" x14ac:dyDescent="0.35">
      <c r="D25" s="52"/>
      <c r="E25" s="52"/>
      <c r="F25" s="52"/>
      <c r="G25" s="52"/>
      <c r="I25" s="52"/>
      <c r="J25" s="10"/>
      <c r="K25" s="52"/>
      <c r="L25" s="52"/>
      <c r="M25" s="52"/>
      <c r="N25" s="31"/>
      <c r="Q25" s="52"/>
      <c r="R25" s="52"/>
      <c r="S25" s="52"/>
      <c r="T25" s="52"/>
      <c r="V25" s="52"/>
      <c r="W25" s="10"/>
      <c r="X25" s="52"/>
      <c r="Y25" s="52"/>
      <c r="Z25" s="52"/>
    </row>
    <row r="26" spans="2:26" x14ac:dyDescent="0.35">
      <c r="D26" s="323" t="s">
        <v>11</v>
      </c>
      <c r="E26" s="326" t="s">
        <v>12</v>
      </c>
      <c r="F26" s="326"/>
      <c r="G26" s="326"/>
      <c r="H26" s="326"/>
      <c r="I26" s="326"/>
      <c r="J26" s="11" t="s">
        <v>13</v>
      </c>
      <c r="K26" s="11" t="s">
        <v>14</v>
      </c>
      <c r="L26" s="52"/>
      <c r="M26" s="52"/>
      <c r="N26" s="31"/>
      <c r="Q26" s="323" t="s">
        <v>11</v>
      </c>
      <c r="R26" s="326" t="s">
        <v>12</v>
      </c>
      <c r="S26" s="326"/>
      <c r="T26" s="326"/>
      <c r="U26" s="326"/>
      <c r="V26" s="326"/>
      <c r="W26" s="11" t="s">
        <v>13</v>
      </c>
      <c r="X26" s="11" t="s">
        <v>14</v>
      </c>
      <c r="Y26" s="52"/>
      <c r="Z26" s="52"/>
    </row>
    <row r="27" spans="2:26" x14ac:dyDescent="0.35">
      <c r="D27" s="324"/>
      <c r="E27" s="386"/>
      <c r="F27" s="386"/>
      <c r="G27" s="386"/>
      <c r="H27" s="386"/>
      <c r="I27" s="386"/>
      <c r="J27" s="26"/>
      <c r="K27" s="12">
        <f t="shared" ref="K27:K36" si="0">IF(J$24&gt;0,IF(J27&gt;0,J27/J$24,0%),0%)</f>
        <v>0</v>
      </c>
      <c r="L27" s="52"/>
      <c r="M27" s="52"/>
      <c r="N27" s="31"/>
      <c r="Q27" s="324"/>
      <c r="R27" s="386"/>
      <c r="S27" s="386"/>
      <c r="T27" s="386"/>
      <c r="U27" s="386"/>
      <c r="V27" s="386"/>
      <c r="W27" s="26"/>
      <c r="X27" s="12">
        <f t="shared" ref="X27:X36" si="1">IF(W$24&gt;0,IF(W27&gt;0,W27/W$24,0%),0%)</f>
        <v>0</v>
      </c>
      <c r="Y27" s="52"/>
      <c r="Z27" s="52"/>
    </row>
    <row r="28" spans="2:26" x14ac:dyDescent="0.35">
      <c r="D28" s="324"/>
      <c r="E28" s="386"/>
      <c r="F28" s="386"/>
      <c r="G28" s="386"/>
      <c r="H28" s="386"/>
      <c r="I28" s="386"/>
      <c r="J28" s="26"/>
      <c r="K28" s="12">
        <f t="shared" si="0"/>
        <v>0</v>
      </c>
      <c r="L28" s="52"/>
      <c r="M28" s="52"/>
      <c r="N28" s="31"/>
      <c r="Q28" s="324"/>
      <c r="R28" s="386"/>
      <c r="S28" s="386"/>
      <c r="T28" s="386"/>
      <c r="U28" s="386"/>
      <c r="V28" s="386"/>
      <c r="W28" s="26"/>
      <c r="X28" s="12">
        <f t="shared" si="1"/>
        <v>0</v>
      </c>
      <c r="Y28" s="52"/>
      <c r="Z28" s="52"/>
    </row>
    <row r="29" spans="2:26" x14ac:dyDescent="0.35">
      <c r="D29" s="324"/>
      <c r="E29" s="386"/>
      <c r="F29" s="386"/>
      <c r="G29" s="386"/>
      <c r="H29" s="386"/>
      <c r="I29" s="386"/>
      <c r="J29" s="26"/>
      <c r="K29" s="12">
        <f t="shared" si="0"/>
        <v>0</v>
      </c>
      <c r="L29" s="52"/>
      <c r="M29" s="52"/>
      <c r="N29" s="31"/>
      <c r="Q29" s="324"/>
      <c r="R29" s="386"/>
      <c r="S29" s="386"/>
      <c r="T29" s="386"/>
      <c r="U29" s="386"/>
      <c r="V29" s="386"/>
      <c r="W29" s="26"/>
      <c r="X29" s="12">
        <f t="shared" si="1"/>
        <v>0</v>
      </c>
      <c r="Y29" s="52"/>
      <c r="Z29" s="52"/>
    </row>
    <row r="30" spans="2:26" x14ac:dyDescent="0.35">
      <c r="D30" s="324"/>
      <c r="E30" s="386"/>
      <c r="F30" s="386"/>
      <c r="G30" s="386"/>
      <c r="H30" s="386"/>
      <c r="I30" s="386"/>
      <c r="J30" s="26"/>
      <c r="K30" s="12">
        <f t="shared" si="0"/>
        <v>0</v>
      </c>
      <c r="L30" s="52"/>
      <c r="M30" s="52"/>
      <c r="N30" s="31"/>
      <c r="Q30" s="324"/>
      <c r="R30" s="386"/>
      <c r="S30" s="386"/>
      <c r="T30" s="386"/>
      <c r="U30" s="386"/>
      <c r="V30" s="386"/>
      <c r="W30" s="26"/>
      <c r="X30" s="12">
        <f t="shared" si="1"/>
        <v>0</v>
      </c>
      <c r="Y30" s="52"/>
      <c r="Z30" s="52"/>
    </row>
    <row r="31" spans="2:26" x14ac:dyDescent="0.35">
      <c r="D31" s="324"/>
      <c r="E31" s="386"/>
      <c r="F31" s="386"/>
      <c r="G31" s="386"/>
      <c r="H31" s="386"/>
      <c r="I31" s="386"/>
      <c r="J31" s="26"/>
      <c r="K31" s="12">
        <f t="shared" si="0"/>
        <v>0</v>
      </c>
      <c r="L31" s="52"/>
      <c r="M31" s="52"/>
      <c r="N31" s="31"/>
      <c r="Q31" s="324"/>
      <c r="R31" s="386"/>
      <c r="S31" s="386"/>
      <c r="T31" s="386"/>
      <c r="U31" s="386"/>
      <c r="V31" s="386"/>
      <c r="W31" s="26"/>
      <c r="X31" s="12">
        <f t="shared" si="1"/>
        <v>0</v>
      </c>
      <c r="Y31" s="52"/>
      <c r="Z31" s="52"/>
    </row>
    <row r="32" spans="2:26" x14ac:dyDescent="0.35">
      <c r="D32" s="324"/>
      <c r="E32" s="386"/>
      <c r="F32" s="386"/>
      <c r="G32" s="386"/>
      <c r="H32" s="386"/>
      <c r="I32" s="386"/>
      <c r="J32" s="26"/>
      <c r="K32" s="12">
        <f t="shared" si="0"/>
        <v>0</v>
      </c>
      <c r="L32" s="52"/>
      <c r="M32" s="52"/>
      <c r="N32" s="31"/>
      <c r="Q32" s="324"/>
      <c r="R32" s="386"/>
      <c r="S32" s="386"/>
      <c r="T32" s="386"/>
      <c r="U32" s="386"/>
      <c r="V32" s="386"/>
      <c r="W32" s="26"/>
      <c r="X32" s="12">
        <f t="shared" si="1"/>
        <v>0</v>
      </c>
      <c r="Y32" s="52"/>
      <c r="Z32" s="52"/>
    </row>
    <row r="33" spans="2:26" x14ac:dyDescent="0.35">
      <c r="D33" s="324"/>
      <c r="E33" s="386"/>
      <c r="F33" s="386"/>
      <c r="G33" s="386"/>
      <c r="H33" s="386"/>
      <c r="I33" s="386"/>
      <c r="J33" s="26"/>
      <c r="K33" s="12">
        <f t="shared" si="0"/>
        <v>0</v>
      </c>
      <c r="L33" s="52"/>
      <c r="M33" s="52"/>
      <c r="N33" s="31"/>
      <c r="Q33" s="324"/>
      <c r="R33" s="386"/>
      <c r="S33" s="386"/>
      <c r="T33" s="386"/>
      <c r="U33" s="386"/>
      <c r="V33" s="386"/>
      <c r="W33" s="26"/>
      <c r="X33" s="12">
        <f t="shared" si="1"/>
        <v>0</v>
      </c>
      <c r="Y33" s="52"/>
      <c r="Z33" s="52"/>
    </row>
    <row r="34" spans="2:26" x14ac:dyDescent="0.35">
      <c r="D34" s="324"/>
      <c r="E34" s="386"/>
      <c r="F34" s="386"/>
      <c r="G34" s="386"/>
      <c r="H34" s="386"/>
      <c r="I34" s="386"/>
      <c r="J34" s="26"/>
      <c r="K34" s="12">
        <f t="shared" si="0"/>
        <v>0</v>
      </c>
      <c r="L34" s="52"/>
      <c r="M34" s="52"/>
      <c r="N34" s="31"/>
      <c r="Q34" s="324"/>
      <c r="R34" s="386"/>
      <c r="S34" s="386"/>
      <c r="T34" s="386"/>
      <c r="U34" s="386"/>
      <c r="V34" s="386"/>
      <c r="W34" s="26"/>
      <c r="X34" s="12">
        <f t="shared" si="1"/>
        <v>0</v>
      </c>
      <c r="Y34" s="52"/>
      <c r="Z34" s="52"/>
    </row>
    <row r="35" spans="2:26" x14ac:dyDescent="0.35">
      <c r="D35" s="324"/>
      <c r="E35" s="386"/>
      <c r="F35" s="386"/>
      <c r="G35" s="386"/>
      <c r="H35" s="386"/>
      <c r="I35" s="386"/>
      <c r="J35" s="26"/>
      <c r="K35" s="12">
        <f t="shared" si="0"/>
        <v>0</v>
      </c>
      <c r="L35" s="52"/>
      <c r="M35" s="52"/>
      <c r="N35" s="31"/>
      <c r="Q35" s="324"/>
      <c r="R35" s="386"/>
      <c r="S35" s="386"/>
      <c r="T35" s="386"/>
      <c r="U35" s="386"/>
      <c r="V35" s="386"/>
      <c r="W35" s="26"/>
      <c r="X35" s="12">
        <f t="shared" si="1"/>
        <v>0</v>
      </c>
      <c r="Y35" s="52"/>
      <c r="Z35" s="52"/>
    </row>
    <row r="36" spans="2:26" x14ac:dyDescent="0.35">
      <c r="D36" s="324"/>
      <c r="E36" s="386"/>
      <c r="F36" s="386"/>
      <c r="G36" s="386"/>
      <c r="H36" s="386"/>
      <c r="I36" s="386"/>
      <c r="J36" s="26"/>
      <c r="K36" s="12">
        <f t="shared" si="0"/>
        <v>0</v>
      </c>
      <c r="L36" s="52"/>
      <c r="M36" s="52"/>
      <c r="N36" s="31"/>
      <c r="Q36" s="324"/>
      <c r="R36" s="386"/>
      <c r="S36" s="386"/>
      <c r="T36" s="386"/>
      <c r="U36" s="386"/>
      <c r="V36" s="386"/>
      <c r="W36" s="26"/>
      <c r="X36" s="12">
        <f t="shared" si="1"/>
        <v>0</v>
      </c>
      <c r="Y36" s="52"/>
      <c r="Z36" s="52"/>
    </row>
    <row r="37" spans="2:26" x14ac:dyDescent="0.35">
      <c r="D37" s="325"/>
      <c r="E37" s="322" t="s">
        <v>15</v>
      </c>
      <c r="F37" s="322"/>
      <c r="G37" s="322"/>
      <c r="H37" s="322"/>
      <c r="I37" s="322"/>
      <c r="J37" s="11">
        <f>SUM(J27:J36)</f>
        <v>0</v>
      </c>
      <c r="K37" s="13">
        <f>SUM(K27:K36)</f>
        <v>0</v>
      </c>
      <c r="N37" s="31"/>
      <c r="Q37" s="325"/>
      <c r="R37" s="322" t="s">
        <v>15</v>
      </c>
      <c r="S37" s="322"/>
      <c r="T37" s="322"/>
      <c r="U37" s="322"/>
      <c r="V37" s="322"/>
      <c r="W37" s="11">
        <f>SUM(W27:W36)</f>
        <v>0</v>
      </c>
      <c r="X37" s="13">
        <f>SUM(X27:X36)</f>
        <v>0</v>
      </c>
    </row>
    <row r="38" spans="2:26" x14ac:dyDescent="0.35">
      <c r="C38" s="204">
        <v>0.1</v>
      </c>
      <c r="N38" s="31"/>
      <c r="P38" s="204">
        <v>0.1</v>
      </c>
    </row>
    <row r="39" spans="2:26" ht="16" thickBot="1" x14ac:dyDescent="0.4">
      <c r="C39" s="47" t="s">
        <v>25</v>
      </c>
      <c r="D39" s="278" t="s">
        <v>16</v>
      </c>
      <c r="E39" s="278"/>
      <c r="F39" s="278"/>
      <c r="G39" s="278"/>
      <c r="H39" s="278"/>
      <c r="I39" s="278"/>
      <c r="J39" s="278"/>
      <c r="K39" s="278"/>
      <c r="L39" s="278"/>
      <c r="M39" s="278"/>
      <c r="N39" s="31"/>
      <c r="P39" s="47" t="s">
        <v>25</v>
      </c>
      <c r="Q39" s="278" t="s">
        <v>16</v>
      </c>
      <c r="R39" s="278"/>
      <c r="S39" s="278"/>
      <c r="T39" s="278"/>
      <c r="U39" s="278"/>
      <c r="V39" s="278"/>
      <c r="W39" s="278"/>
      <c r="X39" s="278"/>
      <c r="Y39" s="278"/>
      <c r="Z39" s="278"/>
    </row>
    <row r="40" spans="2:26" x14ac:dyDescent="0.35">
      <c r="C40" s="47"/>
      <c r="D40" s="120"/>
      <c r="E40" s="120"/>
      <c r="F40" s="120"/>
      <c r="G40" s="120"/>
      <c r="H40" s="120"/>
      <c r="I40" s="120"/>
      <c r="J40" s="120"/>
      <c r="K40" s="120"/>
      <c r="L40" s="120"/>
      <c r="M40" s="120"/>
      <c r="N40" s="31"/>
      <c r="P40" s="47"/>
      <c r="Q40" s="120"/>
      <c r="R40" s="120"/>
      <c r="S40" s="120"/>
      <c r="T40" s="120"/>
      <c r="U40" s="120"/>
      <c r="V40" s="120"/>
      <c r="W40" s="120"/>
      <c r="X40" s="120"/>
      <c r="Y40" s="120"/>
      <c r="Z40" s="120"/>
    </row>
    <row r="41" spans="2:26" ht="16.5" customHeight="1" x14ac:dyDescent="0.35">
      <c r="C41" s="19">
        <v>5</v>
      </c>
      <c r="D41" s="96" t="str">
        <f>IF(E41="X",C41,"")</f>
        <v/>
      </c>
      <c r="E41" s="96" t="str">
        <f>IF(K$37&gt;C38,"X","")</f>
        <v/>
      </c>
      <c r="F41" s="387" t="s">
        <v>400</v>
      </c>
      <c r="G41" s="388"/>
      <c r="H41" s="388"/>
      <c r="I41" s="388"/>
      <c r="J41" s="388"/>
      <c r="K41" s="388"/>
      <c r="L41" s="388"/>
      <c r="M41" s="389"/>
      <c r="N41" s="31"/>
      <c r="P41" s="19">
        <v>5</v>
      </c>
      <c r="Q41" s="96" t="str">
        <f>IF(R41="X",P41,"")</f>
        <v/>
      </c>
      <c r="R41" s="96" t="str">
        <f>IF(X$37&gt;P38,"X","")</f>
        <v/>
      </c>
      <c r="S41" s="387" t="s">
        <v>400</v>
      </c>
      <c r="T41" s="388"/>
      <c r="U41" s="388"/>
      <c r="V41" s="388"/>
      <c r="W41" s="388"/>
      <c r="X41" s="388"/>
      <c r="Y41" s="388"/>
      <c r="Z41" s="389"/>
    </row>
    <row r="42" spans="2:26" ht="15" customHeight="1" x14ac:dyDescent="0.35">
      <c r="F42" s="7"/>
      <c r="N42" s="31"/>
      <c r="S42" s="7"/>
    </row>
    <row r="43" spans="2:26" s="7" customFormat="1" ht="15" customHeight="1" x14ac:dyDescent="0.35">
      <c r="B43" s="19"/>
      <c r="C43" s="19"/>
      <c r="N43" s="32"/>
      <c r="O43" s="19"/>
      <c r="P43" s="19"/>
    </row>
    <row r="44" spans="2:26" ht="19" customHeight="1" x14ac:dyDescent="0.35">
      <c r="D44" s="385"/>
      <c r="E44" s="385"/>
      <c r="F44" s="385"/>
      <c r="G44" s="385"/>
      <c r="H44" s="385"/>
      <c r="I44" s="385"/>
      <c r="J44" s="385"/>
      <c r="K44" s="385"/>
      <c r="L44" s="385"/>
      <c r="M44" s="385"/>
      <c r="N44" s="31"/>
      <c r="Q44" s="385"/>
      <c r="R44" s="385"/>
      <c r="S44" s="385"/>
      <c r="T44" s="385"/>
      <c r="U44" s="385"/>
      <c r="V44" s="385"/>
      <c r="W44" s="385"/>
      <c r="X44" s="385"/>
      <c r="Y44" s="385"/>
      <c r="Z44" s="385"/>
    </row>
    <row r="45" spans="2:26" s="7" customFormat="1" ht="18.649999999999999" customHeight="1" x14ac:dyDescent="0.35">
      <c r="B45" s="19"/>
      <c r="C45" s="19"/>
      <c r="D45" s="385"/>
      <c r="E45" s="385"/>
      <c r="F45" s="385"/>
      <c r="G45" s="385"/>
      <c r="H45" s="385"/>
      <c r="I45" s="385"/>
      <c r="J45" s="385"/>
      <c r="K45" s="385"/>
      <c r="L45" s="385"/>
      <c r="M45" s="385"/>
      <c r="N45" s="32"/>
      <c r="O45" s="19"/>
      <c r="P45" s="19"/>
      <c r="Q45" s="385"/>
      <c r="R45" s="385"/>
      <c r="S45" s="385"/>
      <c r="T45" s="385"/>
      <c r="U45" s="385"/>
      <c r="V45" s="385"/>
      <c r="W45" s="385"/>
      <c r="X45" s="385"/>
      <c r="Y45" s="385"/>
      <c r="Z45" s="385"/>
    </row>
    <row r="46" spans="2:26" s="7" customFormat="1" ht="15" customHeight="1" x14ac:dyDescent="0.35">
      <c r="B46" s="19"/>
      <c r="C46" s="19"/>
      <c r="O46" s="19"/>
      <c r="P46" s="19"/>
    </row>
    <row r="47" spans="2:26" s="7" customFormat="1" ht="15" customHeight="1" x14ac:dyDescent="0.35">
      <c r="B47" s="19"/>
      <c r="C47" s="19"/>
      <c r="O47" s="19"/>
      <c r="P47" s="19"/>
    </row>
    <row r="48" spans="2:26" s="7" customFormat="1" ht="15" customHeight="1" x14ac:dyDescent="0.35">
      <c r="B48" s="19"/>
      <c r="C48" s="19"/>
      <c r="O48" s="19"/>
      <c r="P48" s="19"/>
    </row>
    <row r="50" spans="4:19" ht="15" customHeight="1" x14ac:dyDescent="0.35">
      <c r="D50" s="8"/>
      <c r="E50" s="8"/>
      <c r="F50" s="6"/>
      <c r="Q50" s="8"/>
      <c r="R50" s="8"/>
      <c r="S50" s="6"/>
    </row>
  </sheetData>
  <sheetProtection algorithmName="SHA-512" hashValue="SwfTKrOSwMpFjGaTrurrxgRCZcmOsjkYVOitbcV666PXOlRLQN/fJHteXwafSotQq+wNGspWjidT+neUuvQ3Aw==" saltValue="HmYYrOB2V2wiZaFL8HvuRQ==" spinCount="100000" sheet="1" selectLockedCells="1"/>
  <mergeCells count="64">
    <mergeCell ref="Q44:Z44"/>
    <mergeCell ref="D44:M44"/>
    <mergeCell ref="D22:M22"/>
    <mergeCell ref="Q22:Z22"/>
    <mergeCell ref="Q45:Z45"/>
    <mergeCell ref="Q39:Z39"/>
    <mergeCell ref="Q26:Q37"/>
    <mergeCell ref="R26:V26"/>
    <mergeCell ref="R27:V27"/>
    <mergeCell ref="R28:V28"/>
    <mergeCell ref="R29:V29"/>
    <mergeCell ref="R30:V30"/>
    <mergeCell ref="R31:V31"/>
    <mergeCell ref="R32:V32"/>
    <mergeCell ref="R33:V33"/>
    <mergeCell ref="R34:V34"/>
    <mergeCell ref="R35:V35"/>
    <mergeCell ref="R36:V36"/>
    <mergeCell ref="R37:V37"/>
    <mergeCell ref="S41:Z41"/>
    <mergeCell ref="Q2:Z2"/>
    <mergeCell ref="Q3:Z3"/>
    <mergeCell ref="U6:Y6"/>
    <mergeCell ref="Q14:Z14"/>
    <mergeCell ref="Q13:Z13"/>
    <mergeCell ref="S17:U17"/>
    <mergeCell ref="W17:Y17"/>
    <mergeCell ref="S18:U18"/>
    <mergeCell ref="W18:Y18"/>
    <mergeCell ref="S20:U20"/>
    <mergeCell ref="W20:Y20"/>
    <mergeCell ref="D45:M45"/>
    <mergeCell ref="E30:I30"/>
    <mergeCell ref="E31:I31"/>
    <mergeCell ref="E32:I32"/>
    <mergeCell ref="E33:I33"/>
    <mergeCell ref="E34:I34"/>
    <mergeCell ref="E35:I35"/>
    <mergeCell ref="E36:I36"/>
    <mergeCell ref="D39:M39"/>
    <mergeCell ref="D26:D37"/>
    <mergeCell ref="E26:I26"/>
    <mergeCell ref="E27:I27"/>
    <mergeCell ref="E28:I28"/>
    <mergeCell ref="E29:I29"/>
    <mergeCell ref="E37:I37"/>
    <mergeCell ref="F41:M41"/>
    <mergeCell ref="F20:H20"/>
    <mergeCell ref="J18:L18"/>
    <mergeCell ref="J19:L19"/>
    <mergeCell ref="J20:L20"/>
    <mergeCell ref="D2:M2"/>
    <mergeCell ref="D3:M3"/>
    <mergeCell ref="H6:L6"/>
    <mergeCell ref="D14:M14"/>
    <mergeCell ref="D13:M13"/>
    <mergeCell ref="H8:J8"/>
    <mergeCell ref="U8:W8"/>
    <mergeCell ref="W19:Y19"/>
    <mergeCell ref="S19:U19"/>
    <mergeCell ref="F17:H17"/>
    <mergeCell ref="J17:L17"/>
    <mergeCell ref="F18:H18"/>
    <mergeCell ref="F19:H19"/>
  </mergeCells>
  <pageMargins left="0.7" right="0.7" top="0.75" bottom="0.75" header="0.3" footer="0.3"/>
  <pageSetup scale="68" orientation="portrait" r:id="rId1"/>
  <headerFooter>
    <oddFooter>&amp;CTab: &amp;A&amp;RPrint Date: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331D8-915D-4D89-B2D3-D319371ED579}">
  <dimension ref="B1:AA19"/>
  <sheetViews>
    <sheetView showGridLines="0" view="pageBreakPreview" zoomScaleNormal="100" zoomScaleSheetLayoutView="100" workbookViewId="0">
      <selection activeCell="G17" sqref="G17:K17"/>
    </sheetView>
  </sheetViews>
  <sheetFormatPr defaultColWidth="9.1796875" defaultRowHeight="15.5" x14ac:dyDescent="0.35"/>
  <cols>
    <col min="1" max="1" width="3.54296875" style="1" customWidth="1"/>
    <col min="2" max="2" width="6.1796875" style="114" hidden="1" customWidth="1"/>
    <col min="3" max="3" width="9.1796875" style="114" hidden="1" customWidth="1"/>
    <col min="4" max="4" width="5" style="1" customWidth="1"/>
    <col min="5" max="5" width="4.81640625" style="1" customWidth="1"/>
    <col min="6" max="6" width="9" style="1" customWidth="1"/>
    <col min="7" max="13" width="12.453125" style="1" customWidth="1"/>
    <col min="14" max="14" width="3.54296875" style="1" customWidth="1"/>
    <col min="15" max="15" width="6.1796875" style="114" customWidth="1"/>
    <col min="16" max="17" width="6.1796875" style="114" hidden="1" customWidth="1"/>
    <col min="18" max="19" width="4.81640625" style="1" customWidth="1"/>
    <col min="20" max="20" width="9" style="1" customWidth="1"/>
    <col min="21" max="27" width="12.453125" style="1" customWidth="1"/>
    <col min="28" max="16384" width="9.1796875" style="1"/>
  </cols>
  <sheetData>
    <row r="1" spans="2:27" x14ac:dyDescent="0.35">
      <c r="N1" s="31"/>
    </row>
    <row r="2" spans="2:27" x14ac:dyDescent="0.35">
      <c r="B2" s="114" t="s">
        <v>2</v>
      </c>
      <c r="D2" s="273" t="s">
        <v>466</v>
      </c>
      <c r="E2" s="273"/>
      <c r="F2" s="273"/>
      <c r="G2" s="273"/>
      <c r="H2" s="273"/>
      <c r="I2" s="273"/>
      <c r="J2" s="273"/>
      <c r="K2" s="273"/>
      <c r="L2" s="273"/>
      <c r="M2" s="273"/>
      <c r="N2" s="31"/>
      <c r="R2" s="273" t="str">
        <f>D2</f>
        <v>Scoring - Service Provider Experience Certifcation</v>
      </c>
      <c r="S2" s="273"/>
      <c r="T2" s="273"/>
      <c r="U2" s="273"/>
      <c r="V2" s="273"/>
      <c r="W2" s="273"/>
      <c r="X2" s="273"/>
      <c r="Y2" s="273"/>
      <c r="Z2" s="273"/>
      <c r="AA2" s="273"/>
    </row>
    <row r="3" spans="2:27" ht="16" thickBot="1" x14ac:dyDescent="0.4">
      <c r="D3" s="274" t="s">
        <v>26</v>
      </c>
      <c r="E3" s="274"/>
      <c r="F3" s="274"/>
      <c r="G3" s="274"/>
      <c r="H3" s="274"/>
      <c r="I3" s="274"/>
      <c r="J3" s="274"/>
      <c r="K3" s="274"/>
      <c r="L3" s="274"/>
      <c r="M3" s="274"/>
      <c r="N3" s="31"/>
      <c r="O3" s="134"/>
      <c r="R3" s="274" t="s">
        <v>27</v>
      </c>
      <c r="S3" s="274"/>
      <c r="T3" s="274"/>
      <c r="U3" s="274"/>
      <c r="V3" s="274"/>
      <c r="W3" s="274"/>
      <c r="X3" s="274"/>
      <c r="Y3" s="274"/>
      <c r="Z3" s="274"/>
      <c r="AA3" s="274"/>
    </row>
    <row r="4" spans="2:27" x14ac:dyDescent="0.35">
      <c r="D4" s="2"/>
      <c r="E4" s="2"/>
      <c r="F4" s="2"/>
      <c r="G4" s="2"/>
      <c r="H4" s="2"/>
      <c r="I4" s="2"/>
      <c r="J4" s="2"/>
      <c r="K4" s="2"/>
      <c r="L4" s="2"/>
      <c r="M4" s="2"/>
      <c r="N4" s="31"/>
      <c r="O4" s="134"/>
      <c r="R4" s="2"/>
      <c r="S4" s="2"/>
      <c r="T4" s="2"/>
      <c r="U4" s="2"/>
      <c r="V4" s="2"/>
      <c r="W4" s="2"/>
      <c r="X4" s="2"/>
      <c r="Y4" s="2"/>
      <c r="Z4" s="2"/>
      <c r="AA4" s="2"/>
    </row>
    <row r="5" spans="2:27" x14ac:dyDescent="0.35">
      <c r="D5" s="2"/>
      <c r="E5" s="2"/>
      <c r="G5" s="34" t="s">
        <v>0</v>
      </c>
      <c r="H5" s="14" t="str">
        <f>IF('Scoring Summary'!$E$5="","",'Scoring Summary'!$E$5)</f>
        <v/>
      </c>
      <c r="I5" s="52"/>
      <c r="J5" s="52"/>
      <c r="K5" s="52"/>
      <c r="L5" s="52"/>
      <c r="M5" s="2"/>
      <c r="N5" s="31"/>
      <c r="R5" s="2"/>
      <c r="S5" s="2"/>
      <c r="U5" s="34" t="s">
        <v>0</v>
      </c>
      <c r="V5" s="14" t="str">
        <f>IF('Scoring Summary'!$E$5="","",'Scoring Summary'!$E$5)</f>
        <v/>
      </c>
      <c r="W5" s="52"/>
      <c r="X5" s="52"/>
      <c r="Y5" s="52"/>
      <c r="Z5" s="52"/>
      <c r="AA5" s="2"/>
    </row>
    <row r="6" spans="2:27" x14ac:dyDescent="0.35">
      <c r="G6" s="34" t="s">
        <v>1</v>
      </c>
      <c r="H6" s="299" t="str">
        <f>IF('Scoring Summary'!E6="","",'Scoring Summary'!E6)</f>
        <v/>
      </c>
      <c r="I6" s="300"/>
      <c r="J6" s="300"/>
      <c r="K6" s="300"/>
      <c r="L6" s="301"/>
      <c r="N6" s="31"/>
      <c r="O6" s="8"/>
      <c r="U6" s="34" t="s">
        <v>1</v>
      </c>
      <c r="V6" s="299" t="str">
        <f>IF('Scoring Summary'!E6="","",'Scoring Summary'!E6)</f>
        <v/>
      </c>
      <c r="W6" s="300"/>
      <c r="X6" s="300" t="e">
        <f>IF('Scoring Summary'!#REF!="","",'Scoring Summary'!#REF!)</f>
        <v>#REF!</v>
      </c>
      <c r="Y6" s="300"/>
      <c r="Z6" s="301" t="e">
        <f>IF('Scoring Summary'!#REF!="","",'Scoring Summary'!#REF!)</f>
        <v>#REF!</v>
      </c>
    </row>
    <row r="7" spans="2:27" x14ac:dyDescent="0.35">
      <c r="G7" s="34"/>
      <c r="H7" s="17"/>
      <c r="I7" s="17"/>
      <c r="J7" s="52"/>
      <c r="K7" s="52"/>
      <c r="L7" s="52"/>
      <c r="N7" s="31"/>
      <c r="O7" s="8"/>
      <c r="U7" s="34"/>
      <c r="V7" s="17"/>
      <c r="W7" s="17"/>
      <c r="X7" s="52"/>
      <c r="Y7" s="52"/>
      <c r="Z7" s="52"/>
    </row>
    <row r="8" spans="2:27" x14ac:dyDescent="0.35">
      <c r="G8" s="34" t="s">
        <v>21</v>
      </c>
      <c r="H8" s="298" t="str">
        <f>IF('Scoring Summary'!E8="","",'Scoring Summary'!E8)</f>
        <v>HOME-ARP Non-Congregate Shelter</v>
      </c>
      <c r="I8" s="298"/>
      <c r="J8" s="298"/>
      <c r="K8" s="52"/>
      <c r="L8" s="52"/>
      <c r="N8" s="31"/>
      <c r="O8" s="8"/>
      <c r="U8" s="34" t="s">
        <v>21</v>
      </c>
      <c r="V8" s="298" t="str">
        <f>IF('Scoring Summary'!E8="","",'Scoring Summary'!E8)</f>
        <v>HOME-ARP Non-Congregate Shelter</v>
      </c>
      <c r="W8" s="298"/>
      <c r="X8" s="298"/>
      <c r="Y8" s="52"/>
      <c r="Z8" s="52"/>
    </row>
    <row r="9" spans="2:27" x14ac:dyDescent="0.35">
      <c r="G9" s="34"/>
      <c r="H9" s="51"/>
      <c r="I9" s="51"/>
      <c r="J9" s="52"/>
      <c r="K9" s="52"/>
      <c r="L9" s="52"/>
      <c r="N9" s="31"/>
      <c r="O9" s="1"/>
      <c r="U9" s="34"/>
      <c r="V9" s="51"/>
      <c r="W9" s="51"/>
      <c r="X9" s="52"/>
      <c r="Y9" s="52"/>
      <c r="Z9" s="52"/>
    </row>
    <row r="10" spans="2:27" x14ac:dyDescent="0.35">
      <c r="G10" s="34" t="s">
        <v>19</v>
      </c>
      <c r="H10" s="16">
        <f>E17</f>
        <v>0</v>
      </c>
      <c r="I10" s="51"/>
      <c r="J10" s="52"/>
      <c r="K10" s="52"/>
      <c r="L10" s="52"/>
      <c r="N10" s="31"/>
      <c r="O10" s="1"/>
      <c r="U10" s="34" t="s">
        <v>20</v>
      </c>
      <c r="V10" s="16">
        <f>S17</f>
        <v>0</v>
      </c>
      <c r="W10" s="51"/>
      <c r="X10" s="52"/>
      <c r="Y10" s="52"/>
      <c r="Z10" s="52"/>
    </row>
    <row r="11" spans="2:27" ht="16" thickBot="1" x14ac:dyDescent="0.4">
      <c r="D11" s="3"/>
      <c r="E11" s="3"/>
      <c r="F11" s="3"/>
      <c r="G11" s="3"/>
      <c r="H11" s="3"/>
      <c r="I11" s="3"/>
      <c r="J11" s="3"/>
      <c r="K11" s="3"/>
      <c r="L11" s="3"/>
      <c r="M11" s="3"/>
      <c r="N11" s="31"/>
      <c r="O11" s="1"/>
      <c r="R11" s="3"/>
      <c r="S11" s="3"/>
      <c r="T11" s="3"/>
      <c r="U11" s="3"/>
      <c r="V11" s="3"/>
      <c r="W11" s="3"/>
      <c r="X11" s="3"/>
      <c r="Y11" s="3"/>
      <c r="Z11" s="3"/>
      <c r="AA11" s="3"/>
    </row>
    <row r="12" spans="2:27" x14ac:dyDescent="0.35">
      <c r="N12" s="31"/>
      <c r="O12" s="1"/>
    </row>
    <row r="13" spans="2:27" ht="114.5" customHeight="1" x14ac:dyDescent="0.35">
      <c r="D13" s="285" t="s">
        <v>464</v>
      </c>
      <c r="E13" s="285"/>
      <c r="F13" s="285"/>
      <c r="G13" s="285"/>
      <c r="H13" s="285"/>
      <c r="I13" s="285"/>
      <c r="J13" s="285"/>
      <c r="K13" s="285"/>
      <c r="L13" s="285"/>
      <c r="M13" s="285"/>
      <c r="N13" s="31"/>
      <c r="O13" s="1"/>
      <c r="R13" s="285" t="s">
        <v>401</v>
      </c>
      <c r="S13" s="285"/>
      <c r="T13" s="285"/>
      <c r="U13" s="285"/>
      <c r="V13" s="285"/>
      <c r="W13" s="285"/>
      <c r="X13" s="285"/>
      <c r="Y13" s="285"/>
      <c r="Z13" s="285"/>
      <c r="AA13" s="285"/>
    </row>
    <row r="14" spans="2:27" ht="46.5" customHeight="1" thickBot="1" x14ac:dyDescent="0.4">
      <c r="D14" s="391" t="s">
        <v>465</v>
      </c>
      <c r="E14" s="391"/>
      <c r="F14" s="391"/>
      <c r="G14" s="391"/>
      <c r="H14" s="391"/>
      <c r="I14" s="391"/>
      <c r="J14" s="391"/>
      <c r="K14" s="391"/>
      <c r="L14" s="391"/>
      <c r="M14" s="391"/>
      <c r="N14" s="31"/>
      <c r="O14" s="1"/>
      <c r="R14" s="391" t="s">
        <v>465</v>
      </c>
      <c r="S14" s="391"/>
      <c r="T14" s="391"/>
      <c r="U14" s="391"/>
      <c r="V14" s="391"/>
      <c r="W14" s="391"/>
      <c r="X14" s="391"/>
      <c r="Y14" s="391"/>
      <c r="Z14" s="391"/>
      <c r="AA14" s="391"/>
    </row>
    <row r="15" spans="2:27" ht="11.5" customHeight="1" x14ac:dyDescent="0.35">
      <c r="F15" s="313"/>
      <c r="G15" s="313"/>
      <c r="H15" s="313"/>
      <c r="I15" s="313"/>
      <c r="J15" s="313"/>
      <c r="K15" s="313"/>
      <c r="L15" s="313"/>
      <c r="M15" s="313"/>
      <c r="N15" s="31"/>
      <c r="T15" s="313"/>
      <c r="U15" s="313"/>
      <c r="V15" s="313"/>
      <c r="W15" s="313"/>
      <c r="X15" s="313"/>
      <c r="Y15" s="313"/>
      <c r="Z15" s="313"/>
      <c r="AA15" s="313"/>
    </row>
    <row r="16" spans="2:27" ht="30" customHeight="1" x14ac:dyDescent="0.35">
      <c r="C16" s="114">
        <v>0</v>
      </c>
      <c r="E16" s="345" t="s">
        <v>347</v>
      </c>
      <c r="F16" s="345"/>
      <c r="G16" s="393" t="s">
        <v>467</v>
      </c>
      <c r="H16" s="393"/>
      <c r="I16" s="393"/>
      <c r="J16" s="393"/>
      <c r="K16" s="393"/>
      <c r="L16" s="103"/>
      <c r="M16" s="103"/>
      <c r="N16" s="31"/>
      <c r="Q16" s="114">
        <v>0</v>
      </c>
      <c r="S16" s="345" t="s">
        <v>347</v>
      </c>
      <c r="T16" s="345"/>
      <c r="U16" s="393" t="s">
        <v>467</v>
      </c>
      <c r="V16" s="393"/>
      <c r="W16" s="393"/>
      <c r="X16" s="393"/>
      <c r="Y16" s="393"/>
      <c r="Z16" s="103"/>
      <c r="AA16" s="103"/>
    </row>
    <row r="17" spans="2:27" s="7" customFormat="1" ht="22.5" customHeight="1" x14ac:dyDescent="0.35">
      <c r="B17" s="212" t="s">
        <v>402</v>
      </c>
      <c r="C17" s="19">
        <v>5</v>
      </c>
      <c r="E17" s="394">
        <f>IFERROR(VLOOKUP(G17,B16:C18,2,FALSE),0)</f>
        <v>0</v>
      </c>
      <c r="F17" s="394"/>
      <c r="G17" s="392"/>
      <c r="H17" s="392"/>
      <c r="I17" s="392"/>
      <c r="J17" s="392"/>
      <c r="K17" s="392"/>
      <c r="L17" s="103"/>
      <c r="M17" s="103"/>
      <c r="O17" s="19"/>
      <c r="P17" s="212" t="s">
        <v>402</v>
      </c>
      <c r="Q17" s="19">
        <v>5</v>
      </c>
      <c r="S17" s="394">
        <f>IFERROR(VLOOKUP(U17,P16:Q18,2,FALSE),0)</f>
        <v>0</v>
      </c>
      <c r="T17" s="394"/>
      <c r="U17" s="392"/>
      <c r="V17" s="392"/>
      <c r="W17" s="392"/>
      <c r="X17" s="392"/>
      <c r="Y17" s="392"/>
      <c r="Z17" s="103"/>
      <c r="AA17" s="103"/>
    </row>
    <row r="18" spans="2:27" s="7" customFormat="1" ht="15.75" customHeight="1" x14ac:dyDescent="0.35">
      <c r="B18" s="212" t="s">
        <v>403</v>
      </c>
      <c r="C18" s="19">
        <v>10</v>
      </c>
      <c r="D18" s="9"/>
      <c r="E18"/>
      <c r="F18" s="9"/>
      <c r="G18" s="9"/>
      <c r="H18" s="9"/>
      <c r="I18" s="9"/>
      <c r="J18" s="9"/>
      <c r="K18" s="9"/>
      <c r="L18" s="9"/>
      <c r="M18" s="9"/>
      <c r="O18" s="19"/>
      <c r="P18" s="212" t="s">
        <v>403</v>
      </c>
      <c r="Q18" s="19">
        <v>10</v>
      </c>
      <c r="R18" s="9"/>
      <c r="S18"/>
      <c r="T18" s="9"/>
      <c r="U18" s="9"/>
      <c r="V18" s="9"/>
      <c r="W18" s="9"/>
      <c r="X18" s="9"/>
      <c r="Y18" s="9"/>
      <c r="Z18" s="9"/>
      <c r="AA18" s="9"/>
    </row>
    <row r="19" spans="2:27" x14ac:dyDescent="0.35">
      <c r="R19"/>
      <c r="S19"/>
      <c r="T19"/>
      <c r="U19"/>
      <c r="V19"/>
      <c r="W19"/>
      <c r="X19"/>
      <c r="Y19"/>
      <c r="Z19"/>
      <c r="AA19"/>
    </row>
  </sheetData>
  <sheetProtection algorithmName="SHA-512" hashValue="5c/UgKH+cfEQdYFgBBVfEGcy2x5fgricrtzqPHFtrcUMgePKH9vV8YgwJvrOOavdLisLFxycIGfpijxn9ZkWPA==" saltValue="jhRDlcybD4UhDW5f7aap1Q==" spinCount="100000" sheet="1" selectLockedCells="1"/>
  <mergeCells count="22">
    <mergeCell ref="G17:K17"/>
    <mergeCell ref="G16:K16"/>
    <mergeCell ref="U16:Y16"/>
    <mergeCell ref="U17:Y17"/>
    <mergeCell ref="E16:F16"/>
    <mergeCell ref="E17:F17"/>
    <mergeCell ref="S16:T16"/>
    <mergeCell ref="S17:T17"/>
    <mergeCell ref="F15:M15"/>
    <mergeCell ref="T15:AA15"/>
    <mergeCell ref="D13:M13"/>
    <mergeCell ref="R13:AA13"/>
    <mergeCell ref="D14:M14"/>
    <mergeCell ref="R14:AA14"/>
    <mergeCell ref="H8:J8"/>
    <mergeCell ref="V8:X8"/>
    <mergeCell ref="D2:M2"/>
    <mergeCell ref="R2:AA2"/>
    <mergeCell ref="D3:M3"/>
    <mergeCell ref="R3:AA3"/>
    <mergeCell ref="H6:L6"/>
    <mergeCell ref="V6:Z6"/>
  </mergeCells>
  <dataValidations count="1">
    <dataValidation type="list" allowBlank="1" showInputMessage="1" showErrorMessage="1" sqref="G17:K17 U17:Y17" xr:uid="{274790B9-6736-4C2E-AA66-A9039620805F}">
      <formula1>$B$16:$B$18</formula1>
    </dataValidation>
  </dataValidations>
  <pageMargins left="0.7" right="0.7" top="0.75" bottom="0.75" header="0.3" footer="0.3"/>
  <pageSetup scale="66" orientation="portrait" r:id="rId1"/>
  <headerFooter>
    <oddFooter>&amp;CTab: &amp;A&amp;RPrint Date: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F9938-E321-487A-AC51-C193DF700E33}">
  <dimension ref="B1:AA19"/>
  <sheetViews>
    <sheetView showGridLines="0" view="pageBreakPreview" zoomScaleNormal="100" zoomScaleSheetLayoutView="100" workbookViewId="0">
      <selection activeCell="G17" sqref="G17:K17"/>
    </sheetView>
  </sheetViews>
  <sheetFormatPr defaultColWidth="9.1796875" defaultRowHeight="15.5" x14ac:dyDescent="0.35"/>
  <cols>
    <col min="1" max="1" width="3.54296875" style="1" customWidth="1"/>
    <col min="2" max="2" width="6.1796875" style="114" hidden="1" customWidth="1"/>
    <col min="3" max="3" width="9.1796875" style="114" hidden="1" customWidth="1"/>
    <col min="4" max="4" width="5" style="1" customWidth="1"/>
    <col min="5" max="5" width="4.81640625" style="1" customWidth="1"/>
    <col min="6" max="13" width="12.453125" style="1" customWidth="1"/>
    <col min="14" max="14" width="3.54296875" style="1" hidden="1" customWidth="1"/>
    <col min="15" max="15" width="6.1796875" style="114" customWidth="1"/>
    <col min="16" max="17" width="6.1796875" style="114" hidden="1" customWidth="1"/>
    <col min="18" max="19" width="4.81640625" style="1" customWidth="1"/>
    <col min="20" max="27" width="12.453125" style="1" customWidth="1"/>
    <col min="28" max="16384" width="9.1796875" style="1"/>
  </cols>
  <sheetData>
    <row r="1" spans="2:27" x14ac:dyDescent="0.35">
      <c r="N1" s="31"/>
    </row>
    <row r="2" spans="2:27" x14ac:dyDescent="0.35">
      <c r="B2" s="114" t="s">
        <v>2</v>
      </c>
      <c r="D2" s="273" t="s">
        <v>468</v>
      </c>
      <c r="E2" s="273"/>
      <c r="F2" s="273"/>
      <c r="G2" s="273"/>
      <c r="H2" s="273"/>
      <c r="I2" s="273"/>
      <c r="J2" s="273"/>
      <c r="K2" s="273"/>
      <c r="L2" s="273"/>
      <c r="M2" s="273"/>
      <c r="N2" s="31"/>
      <c r="R2" s="273" t="str">
        <f>D2</f>
        <v>Scoring - Shelter Operator Experience Certfication</v>
      </c>
      <c r="S2" s="273"/>
      <c r="T2" s="273"/>
      <c r="U2" s="273"/>
      <c r="V2" s="273"/>
      <c r="W2" s="273"/>
      <c r="X2" s="273"/>
      <c r="Y2" s="273"/>
      <c r="Z2" s="273"/>
      <c r="AA2" s="273"/>
    </row>
    <row r="3" spans="2:27" ht="16" thickBot="1" x14ac:dyDescent="0.4">
      <c r="D3" s="274" t="s">
        <v>26</v>
      </c>
      <c r="E3" s="274"/>
      <c r="F3" s="274"/>
      <c r="G3" s="274"/>
      <c r="H3" s="274"/>
      <c r="I3" s="274"/>
      <c r="J3" s="274"/>
      <c r="K3" s="274"/>
      <c r="L3" s="274"/>
      <c r="M3" s="274"/>
      <c r="N3" s="31"/>
      <c r="O3" s="134"/>
      <c r="R3" s="274" t="s">
        <v>27</v>
      </c>
      <c r="S3" s="274"/>
      <c r="T3" s="274"/>
      <c r="U3" s="274"/>
      <c r="V3" s="274"/>
      <c r="W3" s="274"/>
      <c r="X3" s="274"/>
      <c r="Y3" s="274"/>
      <c r="Z3" s="274"/>
      <c r="AA3" s="274"/>
    </row>
    <row r="4" spans="2:27" x14ac:dyDescent="0.35">
      <c r="D4" s="2"/>
      <c r="E4" s="2"/>
      <c r="F4" s="2"/>
      <c r="G4" s="2"/>
      <c r="H4" s="2"/>
      <c r="I4" s="2"/>
      <c r="J4" s="2"/>
      <c r="K4" s="2"/>
      <c r="L4" s="2"/>
      <c r="M4" s="2"/>
      <c r="N4" s="31"/>
      <c r="O4" s="134"/>
      <c r="R4" s="2"/>
      <c r="S4" s="2"/>
      <c r="T4" s="2"/>
      <c r="U4" s="2"/>
      <c r="V4" s="2"/>
      <c r="W4" s="2"/>
      <c r="X4" s="2"/>
      <c r="Y4" s="2"/>
      <c r="Z4" s="2"/>
      <c r="AA4" s="2"/>
    </row>
    <row r="5" spans="2:27" x14ac:dyDescent="0.35">
      <c r="D5" s="2"/>
      <c r="E5" s="2"/>
      <c r="G5" s="34" t="s">
        <v>0</v>
      </c>
      <c r="H5" s="14" t="str">
        <f>IF('Scoring Summary'!$E$5="","",'Scoring Summary'!$E$5)</f>
        <v/>
      </c>
      <c r="I5" s="52"/>
      <c r="J5" s="52"/>
      <c r="K5" s="52"/>
      <c r="L5" s="52"/>
      <c r="M5" s="2"/>
      <c r="N5" s="31"/>
      <c r="R5" s="2"/>
      <c r="S5" s="2"/>
      <c r="U5" s="34" t="s">
        <v>0</v>
      </c>
      <c r="V5" s="14" t="str">
        <f>IF('Scoring Summary'!$E$5="","",'Scoring Summary'!$E$5)</f>
        <v/>
      </c>
      <c r="W5" s="52"/>
      <c r="X5" s="52"/>
      <c r="Y5" s="52"/>
      <c r="Z5" s="52"/>
      <c r="AA5" s="2"/>
    </row>
    <row r="6" spans="2:27" x14ac:dyDescent="0.35">
      <c r="G6" s="34" t="s">
        <v>1</v>
      </c>
      <c r="H6" s="299" t="str">
        <f>IF('Scoring Summary'!E6="","",'Scoring Summary'!E6)</f>
        <v/>
      </c>
      <c r="I6" s="300"/>
      <c r="J6" s="300"/>
      <c r="K6" s="300"/>
      <c r="L6" s="301"/>
      <c r="N6" s="31"/>
      <c r="O6" s="8"/>
      <c r="U6" s="34" t="s">
        <v>1</v>
      </c>
      <c r="V6" s="299" t="str">
        <f>IF('Scoring Summary'!E6="","",'Scoring Summary'!E6)</f>
        <v/>
      </c>
      <c r="W6" s="300"/>
      <c r="X6" s="300" t="e">
        <f>IF('Scoring Summary'!#REF!="","",'Scoring Summary'!#REF!)</f>
        <v>#REF!</v>
      </c>
      <c r="Y6" s="300"/>
      <c r="Z6" s="301" t="e">
        <f>IF('Scoring Summary'!#REF!="","",'Scoring Summary'!#REF!)</f>
        <v>#REF!</v>
      </c>
    </row>
    <row r="7" spans="2:27" x14ac:dyDescent="0.35">
      <c r="G7" s="34"/>
      <c r="H7" s="17"/>
      <c r="I7" s="17"/>
      <c r="J7" s="52"/>
      <c r="K7" s="52"/>
      <c r="L7" s="52"/>
      <c r="N7" s="31"/>
      <c r="O7" s="8"/>
      <c r="U7" s="34"/>
      <c r="V7" s="17"/>
      <c r="W7" s="17"/>
      <c r="X7" s="52"/>
      <c r="Y7" s="52"/>
      <c r="Z7" s="52"/>
    </row>
    <row r="8" spans="2:27" x14ac:dyDescent="0.35">
      <c r="G8" s="34" t="s">
        <v>21</v>
      </c>
      <c r="H8" s="298" t="str">
        <f>IF('Scoring Summary'!E8="","",'Scoring Summary'!E8)</f>
        <v>HOME-ARP Non-Congregate Shelter</v>
      </c>
      <c r="I8" s="298"/>
      <c r="J8" s="298"/>
      <c r="K8" s="52"/>
      <c r="L8" s="52"/>
      <c r="N8" s="31"/>
      <c r="O8" s="8"/>
      <c r="U8" s="34" t="s">
        <v>21</v>
      </c>
      <c r="V8" s="298" t="str">
        <f>IF('Scoring Summary'!E8="","",'Scoring Summary'!E8)</f>
        <v>HOME-ARP Non-Congregate Shelter</v>
      </c>
      <c r="W8" s="298"/>
      <c r="X8" s="298"/>
      <c r="Y8" s="52"/>
      <c r="Z8" s="52"/>
    </row>
    <row r="9" spans="2:27" x14ac:dyDescent="0.35">
      <c r="G9" s="34"/>
      <c r="H9" s="51"/>
      <c r="I9" s="51"/>
      <c r="J9" s="52"/>
      <c r="K9" s="52"/>
      <c r="L9" s="52"/>
      <c r="N9" s="31"/>
      <c r="O9" s="1"/>
      <c r="U9" s="34"/>
      <c r="V9" s="51"/>
      <c r="W9" s="51"/>
      <c r="X9" s="52"/>
      <c r="Y9" s="52"/>
      <c r="Z9" s="52"/>
    </row>
    <row r="10" spans="2:27" x14ac:dyDescent="0.35">
      <c r="G10" s="34" t="s">
        <v>19</v>
      </c>
      <c r="H10" s="16">
        <f>F17</f>
        <v>0</v>
      </c>
      <c r="I10" s="51"/>
      <c r="J10" s="52"/>
      <c r="K10" s="52"/>
      <c r="L10" s="52"/>
      <c r="N10" s="31"/>
      <c r="O10" s="1"/>
      <c r="U10" s="34" t="s">
        <v>20</v>
      </c>
      <c r="V10" s="16">
        <f>T17</f>
        <v>0</v>
      </c>
      <c r="W10" s="51"/>
      <c r="X10" s="52"/>
      <c r="Y10" s="52"/>
      <c r="Z10" s="52"/>
    </row>
    <row r="11" spans="2:27" ht="16" thickBot="1" x14ac:dyDescent="0.4">
      <c r="D11" s="3"/>
      <c r="E11" s="3"/>
      <c r="F11" s="3"/>
      <c r="G11" s="3"/>
      <c r="H11" s="3"/>
      <c r="I11" s="3"/>
      <c r="J11" s="3"/>
      <c r="K11" s="3"/>
      <c r="L11" s="3"/>
      <c r="M11" s="3"/>
      <c r="N11" s="31"/>
      <c r="O11" s="1"/>
      <c r="R11" s="3"/>
      <c r="S11" s="3"/>
      <c r="T11" s="3"/>
      <c r="U11" s="3"/>
      <c r="V11" s="3"/>
      <c r="W11" s="3"/>
      <c r="X11" s="3"/>
      <c r="Y11" s="3"/>
      <c r="Z11" s="3"/>
      <c r="AA11" s="3"/>
    </row>
    <row r="12" spans="2:27" x14ac:dyDescent="0.35">
      <c r="N12" s="31"/>
      <c r="O12" s="1"/>
    </row>
    <row r="13" spans="2:27" ht="78" customHeight="1" x14ac:dyDescent="0.35">
      <c r="D13" s="285" t="s">
        <v>469</v>
      </c>
      <c r="E13" s="285"/>
      <c r="F13" s="285"/>
      <c r="G13" s="285"/>
      <c r="H13" s="285"/>
      <c r="I13" s="285"/>
      <c r="J13" s="285"/>
      <c r="K13" s="285"/>
      <c r="L13" s="285"/>
      <c r="M13" s="285"/>
      <c r="N13" s="31"/>
      <c r="O13" s="1"/>
      <c r="R13" s="285" t="s">
        <v>469</v>
      </c>
      <c r="S13" s="285"/>
      <c r="T13" s="285"/>
      <c r="U13" s="285"/>
      <c r="V13" s="285"/>
      <c r="W13" s="285"/>
      <c r="X13" s="285"/>
      <c r="Y13" s="285"/>
      <c r="Z13" s="285"/>
      <c r="AA13" s="285"/>
    </row>
    <row r="14" spans="2:27" ht="46.5" customHeight="1" thickBot="1" x14ac:dyDescent="0.4">
      <c r="D14" s="391" t="s">
        <v>465</v>
      </c>
      <c r="E14" s="391"/>
      <c r="F14" s="391"/>
      <c r="G14" s="391"/>
      <c r="H14" s="391"/>
      <c r="I14" s="391"/>
      <c r="J14" s="391"/>
      <c r="K14" s="391"/>
      <c r="L14" s="391"/>
      <c r="M14" s="391"/>
      <c r="N14" s="31"/>
      <c r="O14" s="1"/>
      <c r="R14" s="391" t="s">
        <v>465</v>
      </c>
      <c r="S14" s="391"/>
      <c r="T14" s="391"/>
      <c r="U14" s="391"/>
      <c r="V14" s="391"/>
      <c r="W14" s="391"/>
      <c r="X14" s="391"/>
      <c r="Y14" s="391"/>
      <c r="Z14" s="391"/>
      <c r="AA14" s="391"/>
    </row>
    <row r="15" spans="2:27" ht="13" customHeight="1" x14ac:dyDescent="0.35">
      <c r="F15" s="395"/>
      <c r="G15" s="395"/>
      <c r="H15" s="395"/>
      <c r="I15" s="395"/>
      <c r="J15" s="395"/>
      <c r="K15" s="395"/>
      <c r="L15" s="395"/>
      <c r="M15" s="395"/>
      <c r="N15" s="31"/>
      <c r="T15" s="395"/>
      <c r="U15" s="395"/>
      <c r="V15" s="395"/>
      <c r="W15" s="395"/>
      <c r="X15" s="395"/>
      <c r="Y15" s="395"/>
      <c r="Z15" s="395"/>
      <c r="AA15" s="395"/>
    </row>
    <row r="16" spans="2:27" ht="30.75" customHeight="1" x14ac:dyDescent="0.35">
      <c r="B16" s="212" t="s">
        <v>404</v>
      </c>
      <c r="C16" s="19">
        <v>5</v>
      </c>
      <c r="D16" s="396"/>
      <c r="E16" s="396"/>
      <c r="F16" s="213" t="s">
        <v>347</v>
      </c>
      <c r="G16" s="6" t="s">
        <v>467</v>
      </c>
      <c r="H16" s="103"/>
      <c r="I16" s="103"/>
      <c r="J16" s="103"/>
      <c r="K16" s="103"/>
      <c r="L16" s="103"/>
      <c r="M16" s="103"/>
      <c r="N16" s="31"/>
      <c r="P16" s="212" t="s">
        <v>404</v>
      </c>
      <c r="Q16" s="19">
        <v>5</v>
      </c>
      <c r="R16" s="396"/>
      <c r="S16" s="396"/>
      <c r="T16" s="213" t="s">
        <v>347</v>
      </c>
      <c r="U16" s="6" t="s">
        <v>467</v>
      </c>
      <c r="V16" s="103"/>
      <c r="W16" s="103"/>
      <c r="X16" s="103"/>
      <c r="Y16" s="103"/>
      <c r="Z16" s="103"/>
      <c r="AA16" s="103"/>
    </row>
    <row r="17" spans="2:27" s="7" customFormat="1" ht="24.5" customHeight="1" x14ac:dyDescent="0.35">
      <c r="B17" s="212" t="s">
        <v>405</v>
      </c>
      <c r="C17" s="19">
        <v>10</v>
      </c>
      <c r="E17" s="6"/>
      <c r="F17" s="96">
        <f>IFERROR(VLOOKUP(G17,B16:C18,2,FALSE),0)</f>
        <v>0</v>
      </c>
      <c r="G17" s="392"/>
      <c r="H17" s="392"/>
      <c r="I17" s="392"/>
      <c r="J17" s="392"/>
      <c r="K17" s="392"/>
      <c r="L17" s="103"/>
      <c r="M17" s="103"/>
      <c r="O17" s="19"/>
      <c r="P17" s="212" t="s">
        <v>405</v>
      </c>
      <c r="Q17" s="19">
        <v>10</v>
      </c>
      <c r="S17" s="6"/>
      <c r="T17" s="96">
        <f>IFERROR(VLOOKUP(U17,P16:Q18,2,FALSE),0)</f>
        <v>0</v>
      </c>
      <c r="U17" s="392"/>
      <c r="V17" s="392"/>
      <c r="W17" s="392"/>
      <c r="X17" s="392"/>
      <c r="Y17" s="392"/>
      <c r="Z17" s="103"/>
      <c r="AA17" s="103"/>
    </row>
    <row r="18" spans="2:27" s="7" customFormat="1" ht="15.75" customHeight="1" x14ac:dyDescent="0.35">
      <c r="B18" s="212" t="s">
        <v>406</v>
      </c>
      <c r="C18" s="19">
        <v>15</v>
      </c>
      <c r="D18" s="9"/>
      <c r="E18"/>
      <c r="F18" s="9"/>
      <c r="G18" s="9"/>
      <c r="H18" s="9"/>
      <c r="I18" s="9"/>
      <c r="J18" s="9"/>
      <c r="K18" s="9"/>
      <c r="L18" s="9"/>
      <c r="M18" s="9"/>
      <c r="O18" s="19"/>
      <c r="P18" s="212" t="s">
        <v>406</v>
      </c>
      <c r="Q18" s="19">
        <v>15</v>
      </c>
      <c r="R18" s="9"/>
      <c r="S18"/>
      <c r="T18" s="9"/>
      <c r="U18" s="9"/>
      <c r="V18" s="9"/>
      <c r="W18" s="9"/>
      <c r="X18" s="9"/>
      <c r="Y18" s="9"/>
      <c r="Z18" s="9"/>
      <c r="AA18" s="9"/>
    </row>
    <row r="19" spans="2:27" s="7" customFormat="1" ht="15.75" customHeight="1" x14ac:dyDescent="0.35">
      <c r="D19" s="1"/>
      <c r="E19" s="1"/>
      <c r="F19" s="1"/>
      <c r="G19" s="1"/>
      <c r="H19" s="1"/>
      <c r="I19" s="1"/>
      <c r="J19" s="1"/>
      <c r="K19" s="1"/>
      <c r="L19" s="1"/>
      <c r="M19" s="1"/>
      <c r="O19" s="19"/>
      <c r="R19" s="1"/>
      <c r="S19" s="1"/>
      <c r="T19" s="1"/>
      <c r="U19" s="1"/>
      <c r="V19" s="1"/>
      <c r="W19" s="1"/>
      <c r="X19" s="1"/>
      <c r="Y19" s="1"/>
      <c r="Z19" s="1"/>
      <c r="AA19" s="1"/>
    </row>
  </sheetData>
  <sheetProtection algorithmName="SHA-512" hashValue="C9mlGGJM3NGPFGGDYbqG/dKX4PAkXbnXv4hy5oT6Ftp/NDNBsQZYrJnvFNQ9ssFCBPGInc947EL9kRndoOm/yw==" saltValue="kzPkqOoQyL8Il2ybmfvr0Q==" spinCount="100000" sheet="1" selectLockedCells="1"/>
  <mergeCells count="18">
    <mergeCell ref="H8:J8"/>
    <mergeCell ref="V8:X8"/>
    <mergeCell ref="D2:M2"/>
    <mergeCell ref="R2:AA2"/>
    <mergeCell ref="D3:M3"/>
    <mergeCell ref="R3:AA3"/>
    <mergeCell ref="H6:L6"/>
    <mergeCell ref="V6:Z6"/>
    <mergeCell ref="D14:M14"/>
    <mergeCell ref="R14:AA14"/>
    <mergeCell ref="G17:K17"/>
    <mergeCell ref="U17:Y17"/>
    <mergeCell ref="D13:M13"/>
    <mergeCell ref="R13:AA13"/>
    <mergeCell ref="F15:M15"/>
    <mergeCell ref="T15:AA15"/>
    <mergeCell ref="D16:E16"/>
    <mergeCell ref="R16:S16"/>
  </mergeCells>
  <dataValidations count="1">
    <dataValidation type="list" allowBlank="1" showInputMessage="1" showErrorMessage="1" sqref="U17:Y17 G17:K17" xr:uid="{E8E4644A-D586-49BB-A901-6CA3ABE378A3}">
      <formula1>$B$15:$B$18</formula1>
    </dataValidation>
  </dataValidations>
  <pageMargins left="0.7" right="0.7" top="0.75" bottom="0.75" header="0.3" footer="0.3"/>
  <pageSetup scale="66" orientation="portrait" r:id="rId1"/>
  <headerFooter>
    <oddFooter>&amp;CTab: &amp;A&amp;RPrint Date: &amp;D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B07CAB086DA340ACEBA5A54CC133BD" ma:contentTypeVersion="6" ma:contentTypeDescription="Create a new document." ma:contentTypeScope="" ma:versionID="00dba30d73eb78edef44037b3abf8bbf">
  <xsd:schema xmlns:xsd="http://www.w3.org/2001/XMLSchema" xmlns:xs="http://www.w3.org/2001/XMLSchema" xmlns:p="http://schemas.microsoft.com/office/2006/metadata/properties" xmlns:ns2="03ac8666-5371-4fdf-afcf-fcf06d2bd555" xmlns:ns3="d2d3b424-770f-46eb-80a2-b7460b4d4d45" targetNamespace="http://schemas.microsoft.com/office/2006/metadata/properties" ma:root="true" ma:fieldsID="b2ff3cce160f44852f0a242630179a58" ns2:_="" ns3:_="">
    <xsd:import namespace="03ac8666-5371-4fdf-afcf-fcf06d2bd555"/>
    <xsd:import namespace="d2d3b424-770f-46eb-80a2-b7460b4d4d4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ac8666-5371-4fdf-afcf-fcf06d2bd5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d3b424-770f-46eb-80a2-b7460b4d4d4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2688F1C-3845-49BD-8E36-B5DDA33622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ac8666-5371-4fdf-afcf-fcf06d2bd555"/>
    <ds:schemaRef ds:uri="d2d3b424-770f-46eb-80a2-b7460b4d4d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8F2F4F-0B2B-4E80-BE85-EB8B5973141C}">
  <ds:schemaRefs>
    <ds:schemaRef ds:uri="http://schemas.microsoft.com/sharepoint/v3/contenttype/forms"/>
  </ds:schemaRefs>
</ds:datastoreItem>
</file>

<file path=customXml/itemProps3.xml><?xml version="1.0" encoding="utf-8"?>
<ds:datastoreItem xmlns:ds="http://schemas.openxmlformats.org/officeDocument/2006/customXml" ds:itemID="{A6DCF545-C60A-4C75-B197-617B6A7E3CB9}">
  <ds:schemaRefs>
    <ds:schemaRef ds:uri="http://purl.org/dc/dcmitype/"/>
    <ds:schemaRef ds:uri="http://www.w3.org/XML/1998/namespace"/>
    <ds:schemaRef ds:uri="http://purl.org/dc/elements/1.1/"/>
    <ds:schemaRef ds:uri="http://purl.org/dc/terms/"/>
    <ds:schemaRef ds:uri="d2d3b424-770f-46eb-80a2-b7460b4d4d45"/>
    <ds:schemaRef ds:uri="03ac8666-5371-4fdf-afcf-fcf06d2bd555"/>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s>
</ds:datastoreItem>
</file>

<file path=docMetadata/LabelInfo.xml><?xml version="1.0" encoding="utf-8"?>
<clbl:labelList xmlns:clbl="http://schemas.microsoft.com/office/2020/mipLabelMetadata">
  <clbl:label id="{ad59b043-00c3-4460-873c-62f77c58357b}" enabled="1" method="Standard" siteId="{acc83820-8b8f-4dc8-b270-266cb24e926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52</vt:i4>
      </vt:variant>
    </vt:vector>
  </HeadingPairs>
  <TitlesOfParts>
    <vt:vector size="72" baseType="lpstr">
      <vt:lpstr>Change Log</vt:lpstr>
      <vt:lpstr>Instructions</vt:lpstr>
      <vt:lpstr>Scoring Summary</vt:lpstr>
      <vt:lpstr>Scoring Checklist</vt:lpstr>
      <vt:lpstr>Notes</vt:lpstr>
      <vt:lpstr>EUA Restrictions</vt:lpstr>
      <vt:lpstr>A. Leveraging</vt:lpstr>
      <vt:lpstr>B. Service Provider Exp.</vt:lpstr>
      <vt:lpstr>C. Shelter Operator Exp.</vt:lpstr>
      <vt:lpstr>D. Positive Shelter Outcomes</vt:lpstr>
      <vt:lpstr>E. Proven Need in Community</vt:lpstr>
      <vt:lpstr>F. People with Lived Exp.</vt:lpstr>
      <vt:lpstr>G. Services Offered</vt:lpstr>
      <vt:lpstr>H. Food Prep Kitchen Space</vt:lpstr>
      <vt:lpstr>I. Access to Public Transit</vt:lpstr>
      <vt:lpstr>22C2a_old</vt:lpstr>
      <vt:lpstr>22E2</vt:lpstr>
      <vt:lpstr>Tiebreakers</vt:lpstr>
      <vt:lpstr>20B2 - Rehab</vt:lpstr>
      <vt:lpstr>20F2</vt:lpstr>
      <vt:lpstr>'20B2 - Rehab'!Applicant</vt:lpstr>
      <vt:lpstr>'20F2'!Applicant</vt:lpstr>
      <vt:lpstr>'22C2a_old'!Applicant</vt:lpstr>
      <vt:lpstr>'22E2'!Applicant</vt:lpstr>
      <vt:lpstr>'A. Leveraging'!Applicant</vt:lpstr>
      <vt:lpstr>'B. Service Provider Exp.'!Applicant</vt:lpstr>
      <vt:lpstr>'C. Shelter Operator Exp.'!Applicant</vt:lpstr>
      <vt:lpstr>'D. Positive Shelter Outcomes'!Applicant</vt:lpstr>
      <vt:lpstr>'E. Proven Need in Community'!Applicant</vt:lpstr>
      <vt:lpstr>'F. People with Lived Exp.'!Applicant</vt:lpstr>
      <vt:lpstr>'G. Services Offered'!Applicant</vt:lpstr>
      <vt:lpstr>'H. Food Prep Kitchen Space'!Applicant</vt:lpstr>
      <vt:lpstr>'I. Access to Public Transit'!Applicant</vt:lpstr>
      <vt:lpstr>Notes!Applicant</vt:lpstr>
      <vt:lpstr>'Scoring Checklist'!Applicant</vt:lpstr>
      <vt:lpstr>'Scoring Summary'!Applicant</vt:lpstr>
      <vt:lpstr>'20B2 - Rehab'!Print_Area</vt:lpstr>
      <vt:lpstr>'20F2'!Print_Area</vt:lpstr>
      <vt:lpstr>'22C2a_old'!Print_Area</vt:lpstr>
      <vt:lpstr>'22E2'!Print_Area</vt:lpstr>
      <vt:lpstr>'A. Leveraging'!Print_Area</vt:lpstr>
      <vt:lpstr>'B. Service Provider Exp.'!Print_Area</vt:lpstr>
      <vt:lpstr>'C. Shelter Operator Exp.'!Print_Area</vt:lpstr>
      <vt:lpstr>'D. Positive Shelter Outcomes'!Print_Area</vt:lpstr>
      <vt:lpstr>'E. Proven Need in Community'!Print_Area</vt:lpstr>
      <vt:lpstr>'EUA Restrictions'!Print_Area</vt:lpstr>
      <vt:lpstr>'F. People with Lived Exp.'!Print_Area</vt:lpstr>
      <vt:lpstr>'G. Services Offered'!Print_Area</vt:lpstr>
      <vt:lpstr>'H. Food Prep Kitchen Space'!Print_Area</vt:lpstr>
      <vt:lpstr>'I. Access to Public Transit'!Print_Area</vt:lpstr>
      <vt:lpstr>Instructions!Print_Area</vt:lpstr>
      <vt:lpstr>Notes!Print_Area</vt:lpstr>
      <vt:lpstr>'Scoring Checklist'!Print_Area</vt:lpstr>
      <vt:lpstr>'Scoring Summary'!Print_Area</vt:lpstr>
      <vt:lpstr>Tiebreakers!Print_Area</vt:lpstr>
      <vt:lpstr>'20B2 - Rehab'!Underwriting</vt:lpstr>
      <vt:lpstr>'20F2'!Underwriting</vt:lpstr>
      <vt:lpstr>'22C2a_old'!Underwriting</vt:lpstr>
      <vt:lpstr>'22E2'!Underwriting</vt:lpstr>
      <vt:lpstr>'A. Leveraging'!Underwriting</vt:lpstr>
      <vt:lpstr>'B. Service Provider Exp.'!Underwriting</vt:lpstr>
      <vt:lpstr>'C. Shelter Operator Exp.'!Underwriting</vt:lpstr>
      <vt:lpstr>'D. Positive Shelter Outcomes'!Underwriting</vt:lpstr>
      <vt:lpstr>'E. Proven Need in Community'!Underwriting</vt:lpstr>
      <vt:lpstr>'EUA Restrictions'!Underwriting</vt:lpstr>
      <vt:lpstr>'F. People with Lived Exp.'!Underwriting</vt:lpstr>
      <vt:lpstr>'G. Services Offered'!Underwriting</vt:lpstr>
      <vt:lpstr>'H. Food Prep Kitchen Space'!Underwriting</vt:lpstr>
      <vt:lpstr>'I. Access to Public Transit'!Underwriting</vt:lpstr>
      <vt:lpstr>Notes!Underwriting</vt:lpstr>
      <vt:lpstr>'Scoring Summary'!Underwriting</vt:lpstr>
      <vt:lpstr>Tiebreakers!Underwriting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2024-12-20T02:52:28Z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d59b043-00c3-4460-873c-62f77c58357b_Enabled">
    <vt:lpwstr>true</vt:lpwstr>
  </property>
  <property fmtid="{D5CDD505-2E9C-101B-9397-08002B2CF9AE}" pid="3" name="MSIP_Label_ad59b043-00c3-4460-873c-62f77c58357b_SetDate">
    <vt:lpwstr>2023-11-18T18:05:00Z</vt:lpwstr>
  </property>
  <property fmtid="{D5CDD505-2E9C-101B-9397-08002B2CF9AE}" pid="4" name="MSIP_Label_ad59b043-00c3-4460-873c-62f77c58357b_Method">
    <vt:lpwstr>Standard</vt:lpwstr>
  </property>
  <property fmtid="{D5CDD505-2E9C-101B-9397-08002B2CF9AE}" pid="5" name="MSIP_Label_ad59b043-00c3-4460-873c-62f77c58357b_Name">
    <vt:lpwstr>IHDA</vt:lpwstr>
  </property>
  <property fmtid="{D5CDD505-2E9C-101B-9397-08002B2CF9AE}" pid="6" name="MSIP_Label_ad59b043-00c3-4460-873c-62f77c58357b_SiteId">
    <vt:lpwstr>acc83820-8b8f-4dc8-b270-266cb24e926f</vt:lpwstr>
  </property>
  <property fmtid="{D5CDD505-2E9C-101B-9397-08002B2CF9AE}" pid="7" name="MSIP_Label_ad59b043-00c3-4460-873c-62f77c58357b_ActionId">
    <vt:lpwstr>64f18cc9-2cb8-4015-aacb-abeb85f15612</vt:lpwstr>
  </property>
  <property fmtid="{D5CDD505-2E9C-101B-9397-08002B2CF9AE}" pid="8" name="MSIP_Label_ad59b043-00c3-4460-873c-62f77c58357b_ContentBits">
    <vt:lpwstr>0</vt:lpwstr>
  </property>
  <property fmtid="{D5CDD505-2E9C-101B-9397-08002B2CF9AE}" pid="9" name="ContentTypeId">
    <vt:lpwstr>0x0101004BB07CAB086DA340ACEBA5A54CC133BD</vt:lpwstr>
  </property>
</Properties>
</file>